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cuments\_陸上競技　関係_\00香長陸上競技協会\２０２２\20220515令和4年度　第２回記録会\申込\"/>
    </mc:Choice>
  </mc:AlternateContent>
  <xr:revisionPtr revIDLastSave="0" documentId="13_ncr:1_{983C85D3-0F38-4A95-9845-F7F3CCB36D3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申し込み表" sheetId="2" r:id="rId1"/>
    <sheet name="個人種目一覧" sheetId="10" state="hidden" r:id="rId2"/>
    <sheet name="リレー種目一覧" sheetId="8" state="hidden" r:id="rId3"/>
    <sheet name="コード" sheetId="3" state="hidden" r:id="rId4"/>
  </sheets>
  <definedNames>
    <definedName name="_xlnm._FilterDatabase" localSheetId="2" hidden="1">リレー種目一覧!$C$1:$C$31</definedName>
    <definedName name="_xlnm._FilterDatabase" localSheetId="1" hidden="1">個人種目一覧!$A$1:$A$270</definedName>
    <definedName name="_xlnm._FilterDatabase" localSheetId="0" hidden="1">申し込み表!$A$1:$AE$181</definedName>
    <definedName name="_xlnm.Print_Area" localSheetId="0">申し込み表!$A$1:$K$158</definedName>
    <definedName name="カテゴリー">コード!#REF!</definedName>
    <definedName name="一般・高校女子">コード!$B:$B</definedName>
    <definedName name="一般・高校男子">コード!$A:$A</definedName>
    <definedName name="一般女子４００ｍＲ">申し込み表!$W$65:$W$110</definedName>
    <definedName name="一般男子４００ｍＲ">申し込み表!$W$10:$W$55</definedName>
    <definedName name="女子一覧">申し込み表!$C$66:$C$110</definedName>
    <definedName name="小学女子">コード!$F:$F</definedName>
    <definedName name="小学女子１─４年４００ｍＲ">申し込み表!$AA:$AA</definedName>
    <definedName name="小学女子５・６年４００ｍＲ">申し込み表!$AB:$AB</definedName>
    <definedName name="小学男子">コード!$E:$E</definedName>
    <definedName name="小学男子１─４年４００ｍＲ">申し込み表!$Y:$Y</definedName>
    <definedName name="小学男子５・６年４００ｍＲ">申し込み表!$Z:$Z</definedName>
    <definedName name="小学男女５・６年４００ｍＲ">申し込み表!$AC:$AC</definedName>
    <definedName name="男子一覧">申し込み表!$C$11:$C$55</definedName>
    <definedName name="中学女子">コード!$D:$D</definedName>
    <definedName name="中学女子４００ｍＲ">申し込み表!$W$65:$W$110</definedName>
    <definedName name="中学女子低学年４００ｍＲ">申し込み表!$AE$1:$AE$46</definedName>
    <definedName name="中学男子">コード!$C:$C</definedName>
    <definedName name="中学男子４００ｍＲ">申し込み表!$W$10:$W$55</definedName>
    <definedName name="中学男子低学年４００ｍＲ">申し込み表!$AD$1:$AD$46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8" l="1"/>
  <c r="C2" i="8"/>
  <c r="D2" i="8"/>
  <c r="E2" i="8"/>
  <c r="F2" i="8"/>
  <c r="G2" i="8"/>
  <c r="H2" i="8"/>
  <c r="I2" i="8"/>
  <c r="D27" i="8" l="1"/>
  <c r="E27" i="8"/>
  <c r="F27" i="8"/>
  <c r="G27" i="8"/>
  <c r="H27" i="8"/>
  <c r="I27" i="8"/>
  <c r="D28" i="8"/>
  <c r="E28" i="8"/>
  <c r="F28" i="8"/>
  <c r="G28" i="8"/>
  <c r="H28" i="8"/>
  <c r="I28" i="8"/>
  <c r="D29" i="8"/>
  <c r="E29" i="8"/>
  <c r="F29" i="8"/>
  <c r="G29" i="8"/>
  <c r="H29" i="8"/>
  <c r="I29" i="8"/>
  <c r="D30" i="8"/>
  <c r="E30" i="8"/>
  <c r="F30" i="8"/>
  <c r="G30" i="8"/>
  <c r="H30" i="8"/>
  <c r="I30" i="8"/>
  <c r="D31" i="8"/>
  <c r="E31" i="8"/>
  <c r="F31" i="8"/>
  <c r="G31" i="8"/>
  <c r="H31" i="8"/>
  <c r="I31" i="8"/>
  <c r="E26" i="8"/>
  <c r="F26" i="8"/>
  <c r="G26" i="8"/>
  <c r="H26" i="8"/>
  <c r="I26" i="8"/>
  <c r="D26" i="8"/>
  <c r="D21" i="8"/>
  <c r="E21" i="8"/>
  <c r="F21" i="8"/>
  <c r="G21" i="8"/>
  <c r="H21" i="8"/>
  <c r="I21" i="8"/>
  <c r="D22" i="8"/>
  <c r="E22" i="8"/>
  <c r="F22" i="8"/>
  <c r="G22" i="8"/>
  <c r="H22" i="8"/>
  <c r="I22" i="8"/>
  <c r="D23" i="8"/>
  <c r="E23" i="8"/>
  <c r="F23" i="8"/>
  <c r="G23" i="8"/>
  <c r="H23" i="8"/>
  <c r="I23" i="8"/>
  <c r="D24" i="8"/>
  <c r="E24" i="8"/>
  <c r="F24" i="8"/>
  <c r="G24" i="8"/>
  <c r="H24" i="8"/>
  <c r="I24" i="8"/>
  <c r="D25" i="8"/>
  <c r="E25" i="8"/>
  <c r="F25" i="8"/>
  <c r="G25" i="8"/>
  <c r="H25" i="8"/>
  <c r="I25" i="8"/>
  <c r="E20" i="8"/>
  <c r="F20" i="8"/>
  <c r="G20" i="8"/>
  <c r="H20" i="8"/>
  <c r="I20" i="8"/>
  <c r="D20" i="8"/>
  <c r="D15" i="8"/>
  <c r="E15" i="8"/>
  <c r="F15" i="8"/>
  <c r="G15" i="8"/>
  <c r="H15" i="8"/>
  <c r="I15" i="8"/>
  <c r="D16" i="8"/>
  <c r="E16" i="8"/>
  <c r="F16" i="8"/>
  <c r="G16" i="8"/>
  <c r="H16" i="8"/>
  <c r="I16" i="8"/>
  <c r="D17" i="8"/>
  <c r="E17" i="8"/>
  <c r="F17" i="8"/>
  <c r="G17" i="8"/>
  <c r="H17" i="8"/>
  <c r="I17" i="8"/>
  <c r="D18" i="8"/>
  <c r="E18" i="8"/>
  <c r="F18" i="8"/>
  <c r="G18" i="8"/>
  <c r="H18" i="8"/>
  <c r="I18" i="8"/>
  <c r="D19" i="8"/>
  <c r="E19" i="8"/>
  <c r="F19" i="8"/>
  <c r="G19" i="8"/>
  <c r="H19" i="8"/>
  <c r="I19" i="8"/>
  <c r="E14" i="8"/>
  <c r="F14" i="8"/>
  <c r="G14" i="8"/>
  <c r="H14" i="8"/>
  <c r="I14" i="8"/>
  <c r="D14" i="8"/>
  <c r="D9" i="8"/>
  <c r="E9" i="8"/>
  <c r="F9" i="8"/>
  <c r="G9" i="8"/>
  <c r="H9" i="8"/>
  <c r="I9" i="8"/>
  <c r="D10" i="8"/>
  <c r="E10" i="8"/>
  <c r="F10" i="8"/>
  <c r="G10" i="8"/>
  <c r="H10" i="8"/>
  <c r="I10" i="8"/>
  <c r="D11" i="8"/>
  <c r="E11" i="8"/>
  <c r="F11" i="8"/>
  <c r="G11" i="8"/>
  <c r="H11" i="8"/>
  <c r="I11" i="8"/>
  <c r="D12" i="8"/>
  <c r="E12" i="8"/>
  <c r="F12" i="8"/>
  <c r="G12" i="8"/>
  <c r="H12" i="8"/>
  <c r="I12" i="8"/>
  <c r="D13" i="8"/>
  <c r="E13" i="8"/>
  <c r="F13" i="8"/>
  <c r="G13" i="8"/>
  <c r="H13" i="8"/>
  <c r="I13" i="8"/>
  <c r="E8" i="8"/>
  <c r="F8" i="8"/>
  <c r="G8" i="8"/>
  <c r="H8" i="8"/>
  <c r="I8" i="8"/>
  <c r="D8" i="8"/>
  <c r="D3" i="8"/>
  <c r="E3" i="8"/>
  <c r="F3" i="8"/>
  <c r="G3" i="8"/>
  <c r="H3" i="8"/>
  <c r="I3" i="8"/>
  <c r="D4" i="8"/>
  <c r="E4" i="8"/>
  <c r="F4" i="8"/>
  <c r="G4" i="8"/>
  <c r="H4" i="8"/>
  <c r="I4" i="8"/>
  <c r="D5" i="8"/>
  <c r="E5" i="8"/>
  <c r="F5" i="8"/>
  <c r="G5" i="8"/>
  <c r="H5" i="8"/>
  <c r="I5" i="8"/>
  <c r="D6" i="8"/>
  <c r="E6" i="8"/>
  <c r="F6" i="8"/>
  <c r="G6" i="8"/>
  <c r="H6" i="8"/>
  <c r="I6" i="8"/>
  <c r="D7" i="8"/>
  <c r="E7" i="8"/>
  <c r="F7" i="8"/>
  <c r="G7" i="8"/>
  <c r="H7" i="8"/>
  <c r="I7" i="8"/>
  <c r="G202" i="10"/>
  <c r="G201" i="10"/>
  <c r="G200" i="10"/>
  <c r="G199" i="10"/>
  <c r="G198" i="10"/>
  <c r="G197" i="10"/>
  <c r="G196" i="10"/>
  <c r="G195" i="10"/>
  <c r="G194" i="10"/>
  <c r="G193" i="10"/>
  <c r="G192" i="10"/>
  <c r="G191" i="10"/>
  <c r="G190" i="10"/>
  <c r="G189" i="10"/>
  <c r="G188" i="10"/>
  <c r="G187" i="10"/>
  <c r="G186" i="10"/>
  <c r="G157" i="10"/>
  <c r="G156" i="10"/>
  <c r="G155" i="10"/>
  <c r="G154" i="10"/>
  <c r="G153" i="10"/>
  <c r="G152" i="10"/>
  <c r="G151" i="10"/>
  <c r="G150" i="10"/>
  <c r="G149" i="10"/>
  <c r="G148" i="10"/>
  <c r="G147" i="10"/>
  <c r="G146" i="10"/>
  <c r="G145" i="10"/>
  <c r="G144" i="10"/>
  <c r="G143" i="10"/>
  <c r="G142" i="10"/>
  <c r="G141" i="10"/>
  <c r="G61" i="10"/>
  <c r="G60" i="10"/>
  <c r="G59" i="10"/>
  <c r="G58" i="10"/>
  <c r="G57" i="10"/>
  <c r="G54" i="10"/>
  <c r="G53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B3" i="8" l="1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154" i="10"/>
  <c r="B155" i="10"/>
  <c r="B156" i="10"/>
  <c r="B157" i="10"/>
  <c r="B158" i="10"/>
  <c r="B159" i="10"/>
  <c r="B160" i="10"/>
  <c r="B161" i="10"/>
  <c r="B162" i="10"/>
  <c r="B163" i="10"/>
  <c r="B164" i="10"/>
  <c r="B165" i="10"/>
  <c r="B166" i="10"/>
  <c r="B167" i="10"/>
  <c r="B168" i="10"/>
  <c r="B169" i="10"/>
  <c r="B170" i="10"/>
  <c r="B171" i="10"/>
  <c r="B172" i="10"/>
  <c r="B173" i="10"/>
  <c r="B174" i="10"/>
  <c r="B175" i="10"/>
  <c r="B176" i="10"/>
  <c r="B177" i="10"/>
  <c r="B178" i="10"/>
  <c r="B179" i="10"/>
  <c r="B180" i="10"/>
  <c r="B181" i="10"/>
  <c r="B182" i="10"/>
  <c r="B183" i="10"/>
  <c r="B184" i="10"/>
  <c r="B185" i="10"/>
  <c r="B186" i="10"/>
  <c r="B187" i="10"/>
  <c r="B188" i="10"/>
  <c r="B189" i="10"/>
  <c r="B190" i="10"/>
  <c r="B191" i="10"/>
  <c r="B192" i="10"/>
  <c r="B193" i="10"/>
  <c r="B194" i="10"/>
  <c r="B195" i="10"/>
  <c r="B196" i="10"/>
  <c r="B197" i="10"/>
  <c r="B198" i="10"/>
  <c r="B199" i="10"/>
  <c r="B200" i="10"/>
  <c r="B201" i="10"/>
  <c r="B202" i="10"/>
  <c r="B203" i="10"/>
  <c r="B204" i="10"/>
  <c r="B205" i="10"/>
  <c r="B206" i="10"/>
  <c r="B207" i="10"/>
  <c r="B208" i="10"/>
  <c r="B209" i="10"/>
  <c r="B210" i="10"/>
  <c r="B211" i="10"/>
  <c r="B212" i="10"/>
  <c r="B213" i="10"/>
  <c r="B214" i="10"/>
  <c r="B215" i="10"/>
  <c r="B216" i="10"/>
  <c r="B217" i="10"/>
  <c r="B218" i="10"/>
  <c r="B219" i="10"/>
  <c r="B220" i="10"/>
  <c r="B221" i="10"/>
  <c r="B222" i="10"/>
  <c r="B223" i="10"/>
  <c r="B224" i="10"/>
  <c r="B225" i="10"/>
  <c r="B226" i="10"/>
  <c r="B227" i="10"/>
  <c r="B228" i="10"/>
  <c r="B229" i="10"/>
  <c r="B230" i="10"/>
  <c r="B231" i="10"/>
  <c r="B232" i="10"/>
  <c r="B233" i="10"/>
  <c r="B234" i="10"/>
  <c r="B235" i="10"/>
  <c r="B236" i="10"/>
  <c r="B237" i="10"/>
  <c r="B238" i="10"/>
  <c r="B239" i="10"/>
  <c r="B240" i="10"/>
  <c r="B241" i="10"/>
  <c r="B242" i="10"/>
  <c r="B243" i="10"/>
  <c r="B244" i="10"/>
  <c r="B245" i="10"/>
  <c r="B246" i="10"/>
  <c r="B247" i="10"/>
  <c r="B248" i="10"/>
  <c r="B249" i="10"/>
  <c r="B250" i="10"/>
  <c r="B251" i="10"/>
  <c r="B252" i="10"/>
  <c r="B253" i="10"/>
  <c r="B254" i="10"/>
  <c r="B255" i="10"/>
  <c r="B256" i="10"/>
  <c r="B257" i="10"/>
  <c r="B258" i="10"/>
  <c r="B259" i="10"/>
  <c r="B260" i="10"/>
  <c r="B261" i="10"/>
  <c r="B262" i="10"/>
  <c r="B263" i="10"/>
  <c r="B264" i="10"/>
  <c r="B265" i="10"/>
  <c r="B266" i="10"/>
  <c r="B267" i="10"/>
  <c r="B268" i="10"/>
  <c r="B269" i="10"/>
  <c r="B270" i="10"/>
  <c r="B136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B2" i="10"/>
  <c r="B1" i="10"/>
  <c r="C144" i="2"/>
  <c r="C136" i="2"/>
  <c r="C128" i="2"/>
  <c r="A57" i="2"/>
  <c r="C1" i="10" l="1"/>
  <c r="E1" i="10"/>
  <c r="F1" i="10"/>
  <c r="H1" i="10"/>
  <c r="I1" i="10"/>
  <c r="J1" i="10"/>
  <c r="K1" i="10"/>
  <c r="C2" i="10"/>
  <c r="E2" i="10"/>
  <c r="F2" i="10"/>
  <c r="H2" i="10"/>
  <c r="I2" i="10"/>
  <c r="J2" i="10"/>
  <c r="K2" i="10"/>
  <c r="C3" i="10"/>
  <c r="E3" i="10"/>
  <c r="F3" i="10"/>
  <c r="H3" i="10"/>
  <c r="I3" i="10"/>
  <c r="J3" i="10"/>
  <c r="K3" i="10"/>
  <c r="C4" i="10"/>
  <c r="E4" i="10"/>
  <c r="F4" i="10"/>
  <c r="H4" i="10"/>
  <c r="I4" i="10"/>
  <c r="J4" i="10"/>
  <c r="K4" i="10"/>
  <c r="C5" i="10"/>
  <c r="E5" i="10"/>
  <c r="F5" i="10"/>
  <c r="H5" i="10"/>
  <c r="I5" i="10"/>
  <c r="J5" i="10"/>
  <c r="K5" i="10"/>
  <c r="C6" i="10"/>
  <c r="E6" i="10"/>
  <c r="F6" i="10"/>
  <c r="H6" i="10"/>
  <c r="I6" i="10"/>
  <c r="J6" i="10"/>
  <c r="K6" i="10"/>
  <c r="C7" i="10"/>
  <c r="E7" i="10"/>
  <c r="F7" i="10"/>
  <c r="H7" i="10"/>
  <c r="I7" i="10"/>
  <c r="J7" i="10"/>
  <c r="K7" i="10"/>
  <c r="C8" i="10"/>
  <c r="E8" i="10"/>
  <c r="F8" i="10"/>
  <c r="H8" i="10"/>
  <c r="I8" i="10"/>
  <c r="J8" i="10"/>
  <c r="K8" i="10"/>
  <c r="C9" i="10"/>
  <c r="E9" i="10"/>
  <c r="F9" i="10"/>
  <c r="H9" i="10"/>
  <c r="I9" i="10"/>
  <c r="J9" i="10"/>
  <c r="K9" i="10"/>
  <c r="C10" i="10"/>
  <c r="E10" i="10"/>
  <c r="F10" i="10"/>
  <c r="H10" i="10"/>
  <c r="I10" i="10"/>
  <c r="J10" i="10"/>
  <c r="K10" i="10"/>
  <c r="C11" i="10"/>
  <c r="E11" i="10"/>
  <c r="F11" i="10"/>
  <c r="H11" i="10"/>
  <c r="I11" i="10"/>
  <c r="J11" i="10"/>
  <c r="K11" i="10"/>
  <c r="C12" i="10"/>
  <c r="E12" i="10"/>
  <c r="F12" i="10"/>
  <c r="H12" i="10"/>
  <c r="I12" i="10"/>
  <c r="J12" i="10"/>
  <c r="K12" i="10"/>
  <c r="C13" i="10"/>
  <c r="E13" i="10"/>
  <c r="F13" i="10"/>
  <c r="H13" i="10"/>
  <c r="I13" i="10"/>
  <c r="J13" i="10"/>
  <c r="K13" i="10"/>
  <c r="C14" i="10"/>
  <c r="E14" i="10"/>
  <c r="F14" i="10"/>
  <c r="H14" i="10"/>
  <c r="I14" i="10"/>
  <c r="J14" i="10"/>
  <c r="K14" i="10"/>
  <c r="C15" i="10"/>
  <c r="E15" i="10"/>
  <c r="F15" i="10"/>
  <c r="H15" i="10"/>
  <c r="I15" i="10"/>
  <c r="J15" i="10"/>
  <c r="K15" i="10"/>
  <c r="C16" i="10"/>
  <c r="E16" i="10"/>
  <c r="F16" i="10"/>
  <c r="H16" i="10"/>
  <c r="I16" i="10"/>
  <c r="J16" i="10"/>
  <c r="K16" i="10"/>
  <c r="C17" i="10"/>
  <c r="E17" i="10"/>
  <c r="F17" i="10"/>
  <c r="H17" i="10"/>
  <c r="I17" i="10"/>
  <c r="J17" i="10"/>
  <c r="K17" i="10"/>
  <c r="C18" i="10"/>
  <c r="E18" i="10"/>
  <c r="F18" i="10"/>
  <c r="H18" i="10"/>
  <c r="I18" i="10"/>
  <c r="J18" i="10"/>
  <c r="K18" i="10"/>
  <c r="C19" i="10"/>
  <c r="E19" i="10"/>
  <c r="F19" i="10"/>
  <c r="H19" i="10"/>
  <c r="I19" i="10"/>
  <c r="J19" i="10"/>
  <c r="K19" i="10"/>
  <c r="C20" i="10"/>
  <c r="E20" i="10"/>
  <c r="F20" i="10"/>
  <c r="H20" i="10"/>
  <c r="I20" i="10"/>
  <c r="J20" i="10"/>
  <c r="K20" i="10"/>
  <c r="C21" i="10"/>
  <c r="E21" i="10"/>
  <c r="F21" i="10"/>
  <c r="H21" i="10"/>
  <c r="I21" i="10"/>
  <c r="J21" i="10"/>
  <c r="K21" i="10"/>
  <c r="C22" i="10"/>
  <c r="E22" i="10"/>
  <c r="F22" i="10"/>
  <c r="H22" i="10"/>
  <c r="I22" i="10"/>
  <c r="J22" i="10"/>
  <c r="K22" i="10"/>
  <c r="C23" i="10"/>
  <c r="E23" i="10"/>
  <c r="F23" i="10"/>
  <c r="H23" i="10"/>
  <c r="I23" i="10"/>
  <c r="J23" i="10"/>
  <c r="K23" i="10"/>
  <c r="C24" i="10"/>
  <c r="E24" i="10"/>
  <c r="F24" i="10"/>
  <c r="H24" i="10"/>
  <c r="I24" i="10"/>
  <c r="J24" i="10"/>
  <c r="K24" i="10"/>
  <c r="C25" i="10"/>
  <c r="E25" i="10"/>
  <c r="F25" i="10"/>
  <c r="H25" i="10"/>
  <c r="I25" i="10"/>
  <c r="J25" i="10"/>
  <c r="K25" i="10"/>
  <c r="C26" i="10"/>
  <c r="E26" i="10"/>
  <c r="F26" i="10"/>
  <c r="H26" i="10"/>
  <c r="I26" i="10"/>
  <c r="J26" i="10"/>
  <c r="K26" i="10"/>
  <c r="C27" i="10"/>
  <c r="E27" i="10"/>
  <c r="F27" i="10"/>
  <c r="H27" i="10"/>
  <c r="I27" i="10"/>
  <c r="J27" i="10"/>
  <c r="K27" i="10"/>
  <c r="C28" i="10"/>
  <c r="E28" i="10"/>
  <c r="F28" i="10"/>
  <c r="H28" i="10"/>
  <c r="I28" i="10"/>
  <c r="J28" i="10"/>
  <c r="K28" i="10"/>
  <c r="C29" i="10"/>
  <c r="E29" i="10"/>
  <c r="F29" i="10"/>
  <c r="H29" i="10"/>
  <c r="I29" i="10"/>
  <c r="J29" i="10"/>
  <c r="K29" i="10"/>
  <c r="C30" i="10"/>
  <c r="E30" i="10"/>
  <c r="F30" i="10"/>
  <c r="H30" i="10"/>
  <c r="I30" i="10"/>
  <c r="J30" i="10"/>
  <c r="K30" i="10"/>
  <c r="C31" i="10"/>
  <c r="E31" i="10"/>
  <c r="F31" i="10"/>
  <c r="H31" i="10"/>
  <c r="I31" i="10"/>
  <c r="J31" i="10"/>
  <c r="K31" i="10"/>
  <c r="C32" i="10"/>
  <c r="E32" i="10"/>
  <c r="F32" i="10"/>
  <c r="H32" i="10"/>
  <c r="I32" i="10"/>
  <c r="J32" i="10"/>
  <c r="K32" i="10"/>
  <c r="C33" i="10"/>
  <c r="E33" i="10"/>
  <c r="F33" i="10"/>
  <c r="H33" i="10"/>
  <c r="I33" i="10"/>
  <c r="J33" i="10"/>
  <c r="K33" i="10"/>
  <c r="C34" i="10"/>
  <c r="E34" i="10"/>
  <c r="F34" i="10"/>
  <c r="H34" i="10"/>
  <c r="I34" i="10"/>
  <c r="J34" i="10"/>
  <c r="K34" i="10"/>
  <c r="C35" i="10"/>
  <c r="E35" i="10"/>
  <c r="F35" i="10"/>
  <c r="H35" i="10"/>
  <c r="I35" i="10"/>
  <c r="J35" i="10"/>
  <c r="K35" i="10"/>
  <c r="C36" i="10"/>
  <c r="E36" i="10"/>
  <c r="F36" i="10"/>
  <c r="H36" i="10"/>
  <c r="I36" i="10"/>
  <c r="J36" i="10"/>
  <c r="K36" i="10"/>
  <c r="C37" i="10"/>
  <c r="E37" i="10"/>
  <c r="F37" i="10"/>
  <c r="H37" i="10"/>
  <c r="I37" i="10"/>
  <c r="J37" i="10"/>
  <c r="K37" i="10"/>
  <c r="C38" i="10"/>
  <c r="E38" i="10"/>
  <c r="F38" i="10"/>
  <c r="H38" i="10"/>
  <c r="I38" i="10"/>
  <c r="J38" i="10"/>
  <c r="K38" i="10"/>
  <c r="C39" i="10"/>
  <c r="E39" i="10"/>
  <c r="F39" i="10"/>
  <c r="H39" i="10"/>
  <c r="I39" i="10"/>
  <c r="J39" i="10"/>
  <c r="K39" i="10"/>
  <c r="C40" i="10"/>
  <c r="E40" i="10"/>
  <c r="F40" i="10"/>
  <c r="H40" i="10"/>
  <c r="I40" i="10"/>
  <c r="J40" i="10"/>
  <c r="K40" i="10"/>
  <c r="C41" i="10"/>
  <c r="E41" i="10"/>
  <c r="F41" i="10"/>
  <c r="H41" i="10"/>
  <c r="I41" i="10"/>
  <c r="J41" i="10"/>
  <c r="K41" i="10"/>
  <c r="C42" i="10"/>
  <c r="E42" i="10"/>
  <c r="F42" i="10"/>
  <c r="H42" i="10"/>
  <c r="I42" i="10"/>
  <c r="J42" i="10"/>
  <c r="K42" i="10"/>
  <c r="C43" i="10"/>
  <c r="E43" i="10"/>
  <c r="F43" i="10"/>
  <c r="H43" i="10"/>
  <c r="I43" i="10"/>
  <c r="J43" i="10"/>
  <c r="K43" i="10"/>
  <c r="C44" i="10"/>
  <c r="E44" i="10"/>
  <c r="F44" i="10"/>
  <c r="H44" i="10"/>
  <c r="I44" i="10"/>
  <c r="J44" i="10"/>
  <c r="K44" i="10"/>
  <c r="C45" i="10"/>
  <c r="E45" i="10"/>
  <c r="F45" i="10"/>
  <c r="H45" i="10"/>
  <c r="I45" i="10"/>
  <c r="J45" i="10"/>
  <c r="K45" i="10"/>
  <c r="C46" i="10"/>
  <c r="E46" i="10"/>
  <c r="F46" i="10"/>
  <c r="H46" i="10"/>
  <c r="I46" i="10"/>
  <c r="J46" i="10"/>
  <c r="K46" i="10"/>
  <c r="C47" i="10"/>
  <c r="E47" i="10"/>
  <c r="F47" i="10"/>
  <c r="H47" i="10"/>
  <c r="I47" i="10"/>
  <c r="J47" i="10"/>
  <c r="K47" i="10"/>
  <c r="C48" i="10"/>
  <c r="E48" i="10"/>
  <c r="F48" i="10"/>
  <c r="H48" i="10"/>
  <c r="I48" i="10"/>
  <c r="J48" i="10"/>
  <c r="K48" i="10"/>
  <c r="C49" i="10"/>
  <c r="E49" i="10"/>
  <c r="F49" i="10"/>
  <c r="H49" i="10"/>
  <c r="I49" i="10"/>
  <c r="J49" i="10"/>
  <c r="K49" i="10"/>
  <c r="C50" i="10"/>
  <c r="E50" i="10"/>
  <c r="F50" i="10"/>
  <c r="H50" i="10"/>
  <c r="I50" i="10"/>
  <c r="J50" i="10"/>
  <c r="K50" i="10"/>
  <c r="C51" i="10"/>
  <c r="E51" i="10"/>
  <c r="F51" i="10"/>
  <c r="H51" i="10"/>
  <c r="I51" i="10"/>
  <c r="J51" i="10"/>
  <c r="K51" i="10"/>
  <c r="C52" i="10"/>
  <c r="E52" i="10"/>
  <c r="F52" i="10"/>
  <c r="H52" i="10"/>
  <c r="I52" i="10"/>
  <c r="J52" i="10"/>
  <c r="K52" i="10"/>
  <c r="C53" i="10"/>
  <c r="E53" i="10"/>
  <c r="F53" i="10"/>
  <c r="H53" i="10"/>
  <c r="I53" i="10"/>
  <c r="J53" i="10"/>
  <c r="K53" i="10"/>
  <c r="C54" i="10"/>
  <c r="E54" i="10"/>
  <c r="F54" i="10"/>
  <c r="H54" i="10"/>
  <c r="I54" i="10"/>
  <c r="J54" i="10"/>
  <c r="K54" i="10"/>
  <c r="C55" i="10"/>
  <c r="E55" i="10"/>
  <c r="F55" i="10"/>
  <c r="H55" i="10"/>
  <c r="I55" i="10"/>
  <c r="J55" i="10"/>
  <c r="K55" i="10"/>
  <c r="C56" i="10"/>
  <c r="E56" i="10"/>
  <c r="F56" i="10"/>
  <c r="H56" i="10"/>
  <c r="I56" i="10"/>
  <c r="J56" i="10"/>
  <c r="K56" i="10"/>
  <c r="C57" i="10"/>
  <c r="E57" i="10"/>
  <c r="F57" i="10"/>
  <c r="H57" i="10"/>
  <c r="I57" i="10"/>
  <c r="J57" i="10"/>
  <c r="K57" i="10"/>
  <c r="C58" i="10"/>
  <c r="E58" i="10"/>
  <c r="F58" i="10"/>
  <c r="H58" i="10"/>
  <c r="I58" i="10"/>
  <c r="J58" i="10"/>
  <c r="K58" i="10"/>
  <c r="C59" i="10"/>
  <c r="E59" i="10"/>
  <c r="F59" i="10"/>
  <c r="H59" i="10"/>
  <c r="I59" i="10"/>
  <c r="J59" i="10"/>
  <c r="K59" i="10"/>
  <c r="C60" i="10"/>
  <c r="E60" i="10"/>
  <c r="F60" i="10"/>
  <c r="H60" i="10"/>
  <c r="I60" i="10"/>
  <c r="J60" i="10"/>
  <c r="K60" i="10"/>
  <c r="C61" i="10"/>
  <c r="E61" i="10"/>
  <c r="F61" i="10"/>
  <c r="H61" i="10"/>
  <c r="I61" i="10"/>
  <c r="J61" i="10"/>
  <c r="K61" i="10"/>
  <c r="C62" i="10"/>
  <c r="E62" i="10"/>
  <c r="F62" i="10"/>
  <c r="H62" i="10"/>
  <c r="I62" i="10"/>
  <c r="J62" i="10"/>
  <c r="K62" i="10"/>
  <c r="C63" i="10"/>
  <c r="E63" i="10"/>
  <c r="F63" i="10"/>
  <c r="H63" i="10"/>
  <c r="I63" i="10"/>
  <c r="J63" i="10"/>
  <c r="K63" i="10"/>
  <c r="C64" i="10"/>
  <c r="E64" i="10"/>
  <c r="F64" i="10"/>
  <c r="H64" i="10"/>
  <c r="I64" i="10"/>
  <c r="J64" i="10"/>
  <c r="K64" i="10"/>
  <c r="C65" i="10"/>
  <c r="E65" i="10"/>
  <c r="F65" i="10"/>
  <c r="H65" i="10"/>
  <c r="I65" i="10"/>
  <c r="J65" i="10"/>
  <c r="K65" i="10"/>
  <c r="C66" i="10"/>
  <c r="E66" i="10"/>
  <c r="F66" i="10"/>
  <c r="H66" i="10"/>
  <c r="I66" i="10"/>
  <c r="J66" i="10"/>
  <c r="K66" i="10"/>
  <c r="C67" i="10"/>
  <c r="E67" i="10"/>
  <c r="F67" i="10"/>
  <c r="H67" i="10"/>
  <c r="I67" i="10"/>
  <c r="J67" i="10"/>
  <c r="K67" i="10"/>
  <c r="C68" i="10"/>
  <c r="E68" i="10"/>
  <c r="F68" i="10"/>
  <c r="H68" i="10"/>
  <c r="I68" i="10"/>
  <c r="J68" i="10"/>
  <c r="K68" i="10"/>
  <c r="C69" i="10"/>
  <c r="E69" i="10"/>
  <c r="F69" i="10"/>
  <c r="H69" i="10"/>
  <c r="I69" i="10"/>
  <c r="J69" i="10"/>
  <c r="K69" i="10"/>
  <c r="C70" i="10"/>
  <c r="E70" i="10"/>
  <c r="F70" i="10"/>
  <c r="H70" i="10"/>
  <c r="I70" i="10"/>
  <c r="J70" i="10"/>
  <c r="K70" i="10"/>
  <c r="C71" i="10"/>
  <c r="E71" i="10"/>
  <c r="F71" i="10"/>
  <c r="H71" i="10"/>
  <c r="I71" i="10"/>
  <c r="J71" i="10"/>
  <c r="K71" i="10"/>
  <c r="C72" i="10"/>
  <c r="E72" i="10"/>
  <c r="F72" i="10"/>
  <c r="H72" i="10"/>
  <c r="I72" i="10"/>
  <c r="J72" i="10"/>
  <c r="K72" i="10"/>
  <c r="C73" i="10"/>
  <c r="E73" i="10"/>
  <c r="F73" i="10"/>
  <c r="H73" i="10"/>
  <c r="I73" i="10"/>
  <c r="J73" i="10"/>
  <c r="K73" i="10"/>
  <c r="C74" i="10"/>
  <c r="E74" i="10"/>
  <c r="F74" i="10"/>
  <c r="H74" i="10"/>
  <c r="I74" i="10"/>
  <c r="J74" i="10"/>
  <c r="K74" i="10"/>
  <c r="C75" i="10"/>
  <c r="E75" i="10"/>
  <c r="F75" i="10"/>
  <c r="H75" i="10"/>
  <c r="I75" i="10"/>
  <c r="J75" i="10"/>
  <c r="K75" i="10"/>
  <c r="C76" i="10"/>
  <c r="E76" i="10"/>
  <c r="F76" i="10"/>
  <c r="H76" i="10"/>
  <c r="I76" i="10"/>
  <c r="J76" i="10"/>
  <c r="K76" i="10"/>
  <c r="C77" i="10"/>
  <c r="E77" i="10"/>
  <c r="F77" i="10"/>
  <c r="H77" i="10"/>
  <c r="I77" i="10"/>
  <c r="J77" i="10"/>
  <c r="K77" i="10"/>
  <c r="C78" i="10"/>
  <c r="E78" i="10"/>
  <c r="F78" i="10"/>
  <c r="H78" i="10"/>
  <c r="I78" i="10"/>
  <c r="J78" i="10"/>
  <c r="K78" i="10"/>
  <c r="C79" i="10"/>
  <c r="E79" i="10"/>
  <c r="F79" i="10"/>
  <c r="H79" i="10"/>
  <c r="I79" i="10"/>
  <c r="J79" i="10"/>
  <c r="K79" i="10"/>
  <c r="C80" i="10"/>
  <c r="E80" i="10"/>
  <c r="F80" i="10"/>
  <c r="H80" i="10"/>
  <c r="I80" i="10"/>
  <c r="J80" i="10"/>
  <c r="K80" i="10"/>
  <c r="C81" i="10"/>
  <c r="E81" i="10"/>
  <c r="F81" i="10"/>
  <c r="H81" i="10"/>
  <c r="I81" i="10"/>
  <c r="J81" i="10"/>
  <c r="K81" i="10"/>
  <c r="C82" i="10"/>
  <c r="E82" i="10"/>
  <c r="F82" i="10"/>
  <c r="H82" i="10"/>
  <c r="I82" i="10"/>
  <c r="J82" i="10"/>
  <c r="K82" i="10"/>
  <c r="C83" i="10"/>
  <c r="E83" i="10"/>
  <c r="F83" i="10"/>
  <c r="H83" i="10"/>
  <c r="I83" i="10"/>
  <c r="J83" i="10"/>
  <c r="K83" i="10"/>
  <c r="C84" i="10"/>
  <c r="E84" i="10"/>
  <c r="F84" i="10"/>
  <c r="H84" i="10"/>
  <c r="I84" i="10"/>
  <c r="J84" i="10"/>
  <c r="K84" i="10"/>
  <c r="C85" i="10"/>
  <c r="E85" i="10"/>
  <c r="F85" i="10"/>
  <c r="H85" i="10"/>
  <c r="I85" i="10"/>
  <c r="J85" i="10"/>
  <c r="K85" i="10"/>
  <c r="C86" i="10"/>
  <c r="E86" i="10"/>
  <c r="F86" i="10"/>
  <c r="H86" i="10"/>
  <c r="I86" i="10"/>
  <c r="J86" i="10"/>
  <c r="K86" i="10"/>
  <c r="C87" i="10"/>
  <c r="E87" i="10"/>
  <c r="F87" i="10"/>
  <c r="H87" i="10"/>
  <c r="I87" i="10"/>
  <c r="J87" i="10"/>
  <c r="K87" i="10"/>
  <c r="C88" i="10"/>
  <c r="E88" i="10"/>
  <c r="F88" i="10"/>
  <c r="H88" i="10"/>
  <c r="I88" i="10"/>
  <c r="J88" i="10"/>
  <c r="K88" i="10"/>
  <c r="C89" i="10"/>
  <c r="E89" i="10"/>
  <c r="F89" i="10"/>
  <c r="H89" i="10"/>
  <c r="I89" i="10"/>
  <c r="J89" i="10"/>
  <c r="K89" i="10"/>
  <c r="C90" i="10"/>
  <c r="E90" i="10"/>
  <c r="F90" i="10"/>
  <c r="H90" i="10"/>
  <c r="I90" i="10"/>
  <c r="J90" i="10"/>
  <c r="K90" i="10"/>
  <c r="C91" i="10"/>
  <c r="E91" i="10"/>
  <c r="F91" i="10"/>
  <c r="H91" i="10"/>
  <c r="I91" i="10"/>
  <c r="J91" i="10"/>
  <c r="K91" i="10"/>
  <c r="C92" i="10"/>
  <c r="E92" i="10"/>
  <c r="F92" i="10"/>
  <c r="H92" i="10"/>
  <c r="I92" i="10"/>
  <c r="J92" i="10"/>
  <c r="K92" i="10"/>
  <c r="C93" i="10"/>
  <c r="E93" i="10"/>
  <c r="F93" i="10"/>
  <c r="H93" i="10"/>
  <c r="I93" i="10"/>
  <c r="J93" i="10"/>
  <c r="K93" i="10"/>
  <c r="C94" i="10"/>
  <c r="E94" i="10"/>
  <c r="F94" i="10"/>
  <c r="H94" i="10"/>
  <c r="I94" i="10"/>
  <c r="J94" i="10"/>
  <c r="K94" i="10"/>
  <c r="C95" i="10"/>
  <c r="E95" i="10"/>
  <c r="F95" i="10"/>
  <c r="H95" i="10"/>
  <c r="I95" i="10"/>
  <c r="J95" i="10"/>
  <c r="K95" i="10"/>
  <c r="C96" i="10"/>
  <c r="E96" i="10"/>
  <c r="F96" i="10"/>
  <c r="H96" i="10"/>
  <c r="I96" i="10"/>
  <c r="J96" i="10"/>
  <c r="K96" i="10"/>
  <c r="C97" i="10"/>
  <c r="E97" i="10"/>
  <c r="F97" i="10"/>
  <c r="H97" i="10"/>
  <c r="I97" i="10"/>
  <c r="J97" i="10"/>
  <c r="K97" i="10"/>
  <c r="C98" i="10"/>
  <c r="E98" i="10"/>
  <c r="F98" i="10"/>
  <c r="H98" i="10"/>
  <c r="I98" i="10"/>
  <c r="J98" i="10"/>
  <c r="K98" i="10"/>
  <c r="C99" i="10"/>
  <c r="E99" i="10"/>
  <c r="F99" i="10"/>
  <c r="H99" i="10"/>
  <c r="I99" i="10"/>
  <c r="J99" i="10"/>
  <c r="K99" i="10"/>
  <c r="C100" i="10"/>
  <c r="E100" i="10"/>
  <c r="F100" i="10"/>
  <c r="H100" i="10"/>
  <c r="I100" i="10"/>
  <c r="J100" i="10"/>
  <c r="K100" i="10"/>
  <c r="C101" i="10"/>
  <c r="E101" i="10"/>
  <c r="F101" i="10"/>
  <c r="H101" i="10"/>
  <c r="I101" i="10"/>
  <c r="J101" i="10"/>
  <c r="K101" i="10"/>
  <c r="C102" i="10"/>
  <c r="E102" i="10"/>
  <c r="F102" i="10"/>
  <c r="H102" i="10"/>
  <c r="I102" i="10"/>
  <c r="J102" i="10"/>
  <c r="K102" i="10"/>
  <c r="C103" i="10"/>
  <c r="E103" i="10"/>
  <c r="F103" i="10"/>
  <c r="H103" i="10"/>
  <c r="I103" i="10"/>
  <c r="J103" i="10"/>
  <c r="K103" i="10"/>
  <c r="C104" i="10"/>
  <c r="E104" i="10"/>
  <c r="F104" i="10"/>
  <c r="H104" i="10"/>
  <c r="I104" i="10"/>
  <c r="J104" i="10"/>
  <c r="K104" i="10"/>
  <c r="C105" i="10"/>
  <c r="E105" i="10"/>
  <c r="F105" i="10"/>
  <c r="H105" i="10"/>
  <c r="I105" i="10"/>
  <c r="J105" i="10"/>
  <c r="K105" i="10"/>
  <c r="C106" i="10"/>
  <c r="E106" i="10"/>
  <c r="F106" i="10"/>
  <c r="H106" i="10"/>
  <c r="I106" i="10"/>
  <c r="J106" i="10"/>
  <c r="K106" i="10"/>
  <c r="C107" i="10"/>
  <c r="E107" i="10"/>
  <c r="F107" i="10"/>
  <c r="H107" i="10"/>
  <c r="I107" i="10"/>
  <c r="J107" i="10"/>
  <c r="K107" i="10"/>
  <c r="C108" i="10"/>
  <c r="E108" i="10"/>
  <c r="F108" i="10"/>
  <c r="H108" i="10"/>
  <c r="I108" i="10"/>
  <c r="J108" i="10"/>
  <c r="K108" i="10"/>
  <c r="C109" i="10"/>
  <c r="E109" i="10"/>
  <c r="F109" i="10"/>
  <c r="H109" i="10"/>
  <c r="I109" i="10"/>
  <c r="J109" i="10"/>
  <c r="K109" i="10"/>
  <c r="C110" i="10"/>
  <c r="E110" i="10"/>
  <c r="F110" i="10"/>
  <c r="H110" i="10"/>
  <c r="I110" i="10"/>
  <c r="J110" i="10"/>
  <c r="K110" i="10"/>
  <c r="C111" i="10"/>
  <c r="E111" i="10"/>
  <c r="F111" i="10"/>
  <c r="H111" i="10"/>
  <c r="I111" i="10"/>
  <c r="J111" i="10"/>
  <c r="K111" i="10"/>
  <c r="C112" i="10"/>
  <c r="E112" i="10"/>
  <c r="F112" i="10"/>
  <c r="H112" i="10"/>
  <c r="I112" i="10"/>
  <c r="J112" i="10"/>
  <c r="K112" i="10"/>
  <c r="C113" i="10"/>
  <c r="E113" i="10"/>
  <c r="F113" i="10"/>
  <c r="H113" i="10"/>
  <c r="I113" i="10"/>
  <c r="J113" i="10"/>
  <c r="K113" i="10"/>
  <c r="C114" i="10"/>
  <c r="E114" i="10"/>
  <c r="F114" i="10"/>
  <c r="H114" i="10"/>
  <c r="I114" i="10"/>
  <c r="J114" i="10"/>
  <c r="K114" i="10"/>
  <c r="C115" i="10"/>
  <c r="E115" i="10"/>
  <c r="F115" i="10"/>
  <c r="H115" i="10"/>
  <c r="I115" i="10"/>
  <c r="J115" i="10"/>
  <c r="K115" i="10"/>
  <c r="C116" i="10"/>
  <c r="E116" i="10"/>
  <c r="F116" i="10"/>
  <c r="H116" i="10"/>
  <c r="I116" i="10"/>
  <c r="J116" i="10"/>
  <c r="K116" i="10"/>
  <c r="C117" i="10"/>
  <c r="E117" i="10"/>
  <c r="F117" i="10"/>
  <c r="H117" i="10"/>
  <c r="I117" i="10"/>
  <c r="J117" i="10"/>
  <c r="K117" i="10"/>
  <c r="C118" i="10"/>
  <c r="E118" i="10"/>
  <c r="F118" i="10"/>
  <c r="H118" i="10"/>
  <c r="I118" i="10"/>
  <c r="J118" i="10"/>
  <c r="K118" i="10"/>
  <c r="C119" i="10"/>
  <c r="E119" i="10"/>
  <c r="F119" i="10"/>
  <c r="H119" i="10"/>
  <c r="I119" i="10"/>
  <c r="J119" i="10"/>
  <c r="K119" i="10"/>
  <c r="C120" i="10"/>
  <c r="E120" i="10"/>
  <c r="F120" i="10"/>
  <c r="H120" i="10"/>
  <c r="I120" i="10"/>
  <c r="J120" i="10"/>
  <c r="K120" i="10"/>
  <c r="C121" i="10"/>
  <c r="E121" i="10"/>
  <c r="F121" i="10"/>
  <c r="H121" i="10"/>
  <c r="I121" i="10"/>
  <c r="J121" i="10"/>
  <c r="K121" i="10"/>
  <c r="C122" i="10"/>
  <c r="E122" i="10"/>
  <c r="F122" i="10"/>
  <c r="H122" i="10"/>
  <c r="I122" i="10"/>
  <c r="J122" i="10"/>
  <c r="K122" i="10"/>
  <c r="C123" i="10"/>
  <c r="E123" i="10"/>
  <c r="F123" i="10"/>
  <c r="H123" i="10"/>
  <c r="I123" i="10"/>
  <c r="J123" i="10"/>
  <c r="K123" i="10"/>
  <c r="C124" i="10"/>
  <c r="E124" i="10"/>
  <c r="F124" i="10"/>
  <c r="H124" i="10"/>
  <c r="I124" i="10"/>
  <c r="J124" i="10"/>
  <c r="K124" i="10"/>
  <c r="C125" i="10"/>
  <c r="E125" i="10"/>
  <c r="F125" i="10"/>
  <c r="H125" i="10"/>
  <c r="I125" i="10"/>
  <c r="J125" i="10"/>
  <c r="K125" i="10"/>
  <c r="C126" i="10"/>
  <c r="E126" i="10"/>
  <c r="F126" i="10"/>
  <c r="H126" i="10"/>
  <c r="I126" i="10"/>
  <c r="J126" i="10"/>
  <c r="K126" i="10"/>
  <c r="C127" i="10"/>
  <c r="E127" i="10"/>
  <c r="F127" i="10"/>
  <c r="H127" i="10"/>
  <c r="I127" i="10"/>
  <c r="J127" i="10"/>
  <c r="K127" i="10"/>
  <c r="C128" i="10"/>
  <c r="E128" i="10"/>
  <c r="F128" i="10"/>
  <c r="H128" i="10"/>
  <c r="I128" i="10"/>
  <c r="J128" i="10"/>
  <c r="K128" i="10"/>
  <c r="C129" i="10"/>
  <c r="E129" i="10"/>
  <c r="F129" i="10"/>
  <c r="H129" i="10"/>
  <c r="I129" i="10"/>
  <c r="J129" i="10"/>
  <c r="K129" i="10"/>
  <c r="C130" i="10"/>
  <c r="E130" i="10"/>
  <c r="F130" i="10"/>
  <c r="H130" i="10"/>
  <c r="I130" i="10"/>
  <c r="J130" i="10"/>
  <c r="K130" i="10"/>
  <c r="C131" i="10"/>
  <c r="E131" i="10"/>
  <c r="F131" i="10"/>
  <c r="H131" i="10"/>
  <c r="I131" i="10"/>
  <c r="J131" i="10"/>
  <c r="K131" i="10"/>
  <c r="C132" i="10"/>
  <c r="E132" i="10"/>
  <c r="F132" i="10"/>
  <c r="H132" i="10"/>
  <c r="I132" i="10"/>
  <c r="J132" i="10"/>
  <c r="K132" i="10"/>
  <c r="C133" i="10"/>
  <c r="E133" i="10"/>
  <c r="F133" i="10"/>
  <c r="H133" i="10"/>
  <c r="I133" i="10"/>
  <c r="J133" i="10"/>
  <c r="K133" i="10"/>
  <c r="C134" i="10"/>
  <c r="E134" i="10"/>
  <c r="F134" i="10"/>
  <c r="H134" i="10"/>
  <c r="I134" i="10"/>
  <c r="J134" i="10"/>
  <c r="K134" i="10"/>
  <c r="C135" i="10"/>
  <c r="E135" i="10"/>
  <c r="F135" i="10"/>
  <c r="H135" i="10"/>
  <c r="I135" i="10"/>
  <c r="J135" i="10"/>
  <c r="K135" i="10"/>
  <c r="C136" i="10"/>
  <c r="E136" i="10"/>
  <c r="F136" i="10"/>
  <c r="H136" i="10"/>
  <c r="I136" i="10"/>
  <c r="J136" i="10"/>
  <c r="K136" i="10"/>
  <c r="C137" i="10"/>
  <c r="E137" i="10"/>
  <c r="F137" i="10"/>
  <c r="H137" i="10"/>
  <c r="I137" i="10"/>
  <c r="J137" i="10"/>
  <c r="K137" i="10"/>
  <c r="C138" i="10"/>
  <c r="E138" i="10"/>
  <c r="F138" i="10"/>
  <c r="H138" i="10"/>
  <c r="I138" i="10"/>
  <c r="J138" i="10"/>
  <c r="K138" i="10"/>
  <c r="C139" i="10"/>
  <c r="E139" i="10"/>
  <c r="F139" i="10"/>
  <c r="H139" i="10"/>
  <c r="I139" i="10"/>
  <c r="J139" i="10"/>
  <c r="K139" i="10"/>
  <c r="C140" i="10"/>
  <c r="E140" i="10"/>
  <c r="F140" i="10"/>
  <c r="H140" i="10"/>
  <c r="I140" i="10"/>
  <c r="J140" i="10"/>
  <c r="K140" i="10"/>
  <c r="C141" i="10"/>
  <c r="E141" i="10"/>
  <c r="F141" i="10"/>
  <c r="H141" i="10"/>
  <c r="I141" i="10"/>
  <c r="J141" i="10"/>
  <c r="K141" i="10"/>
  <c r="C142" i="10"/>
  <c r="E142" i="10"/>
  <c r="F142" i="10"/>
  <c r="H142" i="10"/>
  <c r="I142" i="10"/>
  <c r="J142" i="10"/>
  <c r="K142" i="10"/>
  <c r="C143" i="10"/>
  <c r="E143" i="10"/>
  <c r="F143" i="10"/>
  <c r="H143" i="10"/>
  <c r="I143" i="10"/>
  <c r="J143" i="10"/>
  <c r="K143" i="10"/>
  <c r="C144" i="10"/>
  <c r="E144" i="10"/>
  <c r="F144" i="10"/>
  <c r="H144" i="10"/>
  <c r="I144" i="10"/>
  <c r="J144" i="10"/>
  <c r="K144" i="10"/>
  <c r="C145" i="10"/>
  <c r="E145" i="10"/>
  <c r="F145" i="10"/>
  <c r="H145" i="10"/>
  <c r="I145" i="10"/>
  <c r="J145" i="10"/>
  <c r="K145" i="10"/>
  <c r="C146" i="10"/>
  <c r="E146" i="10"/>
  <c r="F146" i="10"/>
  <c r="H146" i="10"/>
  <c r="I146" i="10"/>
  <c r="J146" i="10"/>
  <c r="K146" i="10"/>
  <c r="C147" i="10"/>
  <c r="E147" i="10"/>
  <c r="F147" i="10"/>
  <c r="H147" i="10"/>
  <c r="I147" i="10"/>
  <c r="J147" i="10"/>
  <c r="K147" i="10"/>
  <c r="C148" i="10"/>
  <c r="E148" i="10"/>
  <c r="F148" i="10"/>
  <c r="H148" i="10"/>
  <c r="I148" i="10"/>
  <c r="J148" i="10"/>
  <c r="K148" i="10"/>
  <c r="C149" i="10"/>
  <c r="E149" i="10"/>
  <c r="F149" i="10"/>
  <c r="H149" i="10"/>
  <c r="I149" i="10"/>
  <c r="J149" i="10"/>
  <c r="K149" i="10"/>
  <c r="C150" i="10"/>
  <c r="E150" i="10"/>
  <c r="F150" i="10"/>
  <c r="H150" i="10"/>
  <c r="I150" i="10"/>
  <c r="J150" i="10"/>
  <c r="K150" i="10"/>
  <c r="C151" i="10"/>
  <c r="E151" i="10"/>
  <c r="F151" i="10"/>
  <c r="H151" i="10"/>
  <c r="I151" i="10"/>
  <c r="J151" i="10"/>
  <c r="K151" i="10"/>
  <c r="C152" i="10"/>
  <c r="E152" i="10"/>
  <c r="F152" i="10"/>
  <c r="H152" i="10"/>
  <c r="I152" i="10"/>
  <c r="J152" i="10"/>
  <c r="K152" i="10"/>
  <c r="C153" i="10"/>
  <c r="E153" i="10"/>
  <c r="F153" i="10"/>
  <c r="H153" i="10"/>
  <c r="I153" i="10"/>
  <c r="J153" i="10"/>
  <c r="K153" i="10"/>
  <c r="C154" i="10"/>
  <c r="E154" i="10"/>
  <c r="F154" i="10"/>
  <c r="H154" i="10"/>
  <c r="I154" i="10"/>
  <c r="J154" i="10"/>
  <c r="K154" i="10"/>
  <c r="C155" i="10"/>
  <c r="E155" i="10"/>
  <c r="F155" i="10"/>
  <c r="H155" i="10"/>
  <c r="I155" i="10"/>
  <c r="J155" i="10"/>
  <c r="K155" i="10"/>
  <c r="C156" i="10"/>
  <c r="E156" i="10"/>
  <c r="F156" i="10"/>
  <c r="H156" i="10"/>
  <c r="I156" i="10"/>
  <c r="J156" i="10"/>
  <c r="K156" i="10"/>
  <c r="C157" i="10"/>
  <c r="E157" i="10"/>
  <c r="F157" i="10"/>
  <c r="H157" i="10"/>
  <c r="I157" i="10"/>
  <c r="J157" i="10"/>
  <c r="K157" i="10"/>
  <c r="C158" i="10"/>
  <c r="E158" i="10"/>
  <c r="F158" i="10"/>
  <c r="H158" i="10"/>
  <c r="I158" i="10"/>
  <c r="J158" i="10"/>
  <c r="K158" i="10"/>
  <c r="C159" i="10"/>
  <c r="E159" i="10"/>
  <c r="F159" i="10"/>
  <c r="H159" i="10"/>
  <c r="I159" i="10"/>
  <c r="J159" i="10"/>
  <c r="K159" i="10"/>
  <c r="C160" i="10"/>
  <c r="E160" i="10"/>
  <c r="F160" i="10"/>
  <c r="H160" i="10"/>
  <c r="I160" i="10"/>
  <c r="J160" i="10"/>
  <c r="K160" i="10"/>
  <c r="C161" i="10"/>
  <c r="E161" i="10"/>
  <c r="F161" i="10"/>
  <c r="H161" i="10"/>
  <c r="I161" i="10"/>
  <c r="J161" i="10"/>
  <c r="K161" i="10"/>
  <c r="C162" i="10"/>
  <c r="E162" i="10"/>
  <c r="F162" i="10"/>
  <c r="H162" i="10"/>
  <c r="I162" i="10"/>
  <c r="J162" i="10"/>
  <c r="K162" i="10"/>
  <c r="C163" i="10"/>
  <c r="E163" i="10"/>
  <c r="F163" i="10"/>
  <c r="H163" i="10"/>
  <c r="I163" i="10"/>
  <c r="J163" i="10"/>
  <c r="K163" i="10"/>
  <c r="C164" i="10"/>
  <c r="E164" i="10"/>
  <c r="F164" i="10"/>
  <c r="H164" i="10"/>
  <c r="I164" i="10"/>
  <c r="J164" i="10"/>
  <c r="K164" i="10"/>
  <c r="C165" i="10"/>
  <c r="E165" i="10"/>
  <c r="F165" i="10"/>
  <c r="H165" i="10"/>
  <c r="I165" i="10"/>
  <c r="J165" i="10"/>
  <c r="K165" i="10"/>
  <c r="C166" i="10"/>
  <c r="E166" i="10"/>
  <c r="F166" i="10"/>
  <c r="H166" i="10"/>
  <c r="I166" i="10"/>
  <c r="J166" i="10"/>
  <c r="K166" i="10"/>
  <c r="C167" i="10"/>
  <c r="E167" i="10"/>
  <c r="F167" i="10"/>
  <c r="H167" i="10"/>
  <c r="I167" i="10"/>
  <c r="J167" i="10"/>
  <c r="K167" i="10"/>
  <c r="C168" i="10"/>
  <c r="E168" i="10"/>
  <c r="F168" i="10"/>
  <c r="H168" i="10"/>
  <c r="I168" i="10"/>
  <c r="J168" i="10"/>
  <c r="K168" i="10"/>
  <c r="C169" i="10"/>
  <c r="E169" i="10"/>
  <c r="F169" i="10"/>
  <c r="H169" i="10"/>
  <c r="I169" i="10"/>
  <c r="J169" i="10"/>
  <c r="K169" i="10"/>
  <c r="C170" i="10"/>
  <c r="E170" i="10"/>
  <c r="F170" i="10"/>
  <c r="H170" i="10"/>
  <c r="I170" i="10"/>
  <c r="J170" i="10"/>
  <c r="K170" i="10"/>
  <c r="C171" i="10"/>
  <c r="E171" i="10"/>
  <c r="F171" i="10"/>
  <c r="H171" i="10"/>
  <c r="I171" i="10"/>
  <c r="J171" i="10"/>
  <c r="K171" i="10"/>
  <c r="C172" i="10"/>
  <c r="E172" i="10"/>
  <c r="F172" i="10"/>
  <c r="H172" i="10"/>
  <c r="I172" i="10"/>
  <c r="J172" i="10"/>
  <c r="K172" i="10"/>
  <c r="C173" i="10"/>
  <c r="E173" i="10"/>
  <c r="F173" i="10"/>
  <c r="H173" i="10"/>
  <c r="I173" i="10"/>
  <c r="J173" i="10"/>
  <c r="K173" i="10"/>
  <c r="C174" i="10"/>
  <c r="E174" i="10"/>
  <c r="F174" i="10"/>
  <c r="H174" i="10"/>
  <c r="I174" i="10"/>
  <c r="J174" i="10"/>
  <c r="K174" i="10"/>
  <c r="C175" i="10"/>
  <c r="E175" i="10"/>
  <c r="F175" i="10"/>
  <c r="H175" i="10"/>
  <c r="I175" i="10"/>
  <c r="J175" i="10"/>
  <c r="K175" i="10"/>
  <c r="C176" i="10"/>
  <c r="E176" i="10"/>
  <c r="F176" i="10"/>
  <c r="H176" i="10"/>
  <c r="I176" i="10"/>
  <c r="J176" i="10"/>
  <c r="K176" i="10"/>
  <c r="C177" i="10"/>
  <c r="E177" i="10"/>
  <c r="F177" i="10"/>
  <c r="H177" i="10"/>
  <c r="I177" i="10"/>
  <c r="J177" i="10"/>
  <c r="K177" i="10"/>
  <c r="C178" i="10"/>
  <c r="E178" i="10"/>
  <c r="F178" i="10"/>
  <c r="H178" i="10"/>
  <c r="I178" i="10"/>
  <c r="J178" i="10"/>
  <c r="K178" i="10"/>
  <c r="C179" i="10"/>
  <c r="E179" i="10"/>
  <c r="F179" i="10"/>
  <c r="H179" i="10"/>
  <c r="I179" i="10"/>
  <c r="J179" i="10"/>
  <c r="K179" i="10"/>
  <c r="C180" i="10"/>
  <c r="E180" i="10"/>
  <c r="F180" i="10"/>
  <c r="H180" i="10"/>
  <c r="I180" i="10"/>
  <c r="J180" i="10"/>
  <c r="K180" i="10"/>
  <c r="C181" i="10"/>
  <c r="E181" i="10"/>
  <c r="F181" i="10"/>
  <c r="H181" i="10"/>
  <c r="I181" i="10"/>
  <c r="J181" i="10"/>
  <c r="K181" i="10"/>
  <c r="C182" i="10"/>
  <c r="E182" i="10"/>
  <c r="F182" i="10"/>
  <c r="H182" i="10"/>
  <c r="I182" i="10"/>
  <c r="J182" i="10"/>
  <c r="K182" i="10"/>
  <c r="A1" i="10" l="1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I112" i="2" l="1"/>
  <c r="C120" i="2" l="1"/>
  <c r="A2" i="8" s="1"/>
  <c r="A145" i="10" l="1"/>
  <c r="A144" i="10"/>
  <c r="A143" i="10"/>
  <c r="A142" i="10"/>
  <c r="A141" i="10"/>
  <c r="A140" i="10"/>
  <c r="K225" i="10"/>
  <c r="J225" i="10"/>
  <c r="A225" i="10" s="1"/>
  <c r="I225" i="10"/>
  <c r="H225" i="10"/>
  <c r="F225" i="10"/>
  <c r="E225" i="10"/>
  <c r="C225" i="10"/>
  <c r="K224" i="10"/>
  <c r="J224" i="10"/>
  <c r="A224" i="10" s="1"/>
  <c r="I224" i="10"/>
  <c r="H224" i="10"/>
  <c r="F224" i="10"/>
  <c r="E224" i="10"/>
  <c r="C224" i="10"/>
  <c r="K223" i="10"/>
  <c r="J223" i="10"/>
  <c r="A223" i="10" s="1"/>
  <c r="I223" i="10"/>
  <c r="H223" i="10"/>
  <c r="F223" i="10"/>
  <c r="E223" i="10"/>
  <c r="C223" i="10"/>
  <c r="K222" i="10"/>
  <c r="J222" i="10"/>
  <c r="A222" i="10" s="1"/>
  <c r="I222" i="10"/>
  <c r="H222" i="10"/>
  <c r="F222" i="10"/>
  <c r="E222" i="10"/>
  <c r="C222" i="10"/>
  <c r="K221" i="10"/>
  <c r="J221" i="10"/>
  <c r="A221" i="10" s="1"/>
  <c r="I221" i="10"/>
  <c r="H221" i="10"/>
  <c r="F221" i="10"/>
  <c r="E221" i="10"/>
  <c r="C221" i="10"/>
  <c r="K220" i="10"/>
  <c r="J220" i="10"/>
  <c r="A220" i="10" s="1"/>
  <c r="I220" i="10"/>
  <c r="H220" i="10"/>
  <c r="F220" i="10"/>
  <c r="E220" i="10"/>
  <c r="C220" i="10"/>
  <c r="K219" i="10"/>
  <c r="J219" i="10"/>
  <c r="A219" i="10" s="1"/>
  <c r="I219" i="10"/>
  <c r="H219" i="10"/>
  <c r="F219" i="10"/>
  <c r="E219" i="10"/>
  <c r="C219" i="10"/>
  <c r="K218" i="10"/>
  <c r="J218" i="10"/>
  <c r="A218" i="10" s="1"/>
  <c r="I218" i="10"/>
  <c r="H218" i="10"/>
  <c r="F218" i="10"/>
  <c r="E218" i="10"/>
  <c r="C218" i="10"/>
  <c r="K217" i="10"/>
  <c r="J217" i="10"/>
  <c r="A217" i="10" s="1"/>
  <c r="I217" i="10"/>
  <c r="H217" i="10"/>
  <c r="F217" i="10"/>
  <c r="E217" i="10"/>
  <c r="C217" i="10"/>
  <c r="K216" i="10"/>
  <c r="J216" i="10"/>
  <c r="A216" i="10" s="1"/>
  <c r="I216" i="10"/>
  <c r="H216" i="10"/>
  <c r="F216" i="10"/>
  <c r="E216" i="10"/>
  <c r="C216" i="10"/>
  <c r="K215" i="10"/>
  <c r="J215" i="10"/>
  <c r="A215" i="10" s="1"/>
  <c r="I215" i="10"/>
  <c r="H215" i="10"/>
  <c r="F215" i="10"/>
  <c r="E215" i="10"/>
  <c r="C215" i="10"/>
  <c r="K214" i="10"/>
  <c r="J214" i="10"/>
  <c r="A214" i="10" s="1"/>
  <c r="I214" i="10"/>
  <c r="H214" i="10"/>
  <c r="F214" i="10"/>
  <c r="E214" i="10"/>
  <c r="C214" i="10"/>
  <c r="K213" i="10"/>
  <c r="J213" i="10"/>
  <c r="A213" i="10" s="1"/>
  <c r="I213" i="10"/>
  <c r="H213" i="10"/>
  <c r="F213" i="10"/>
  <c r="E213" i="10"/>
  <c r="C213" i="10"/>
  <c r="K212" i="10"/>
  <c r="J212" i="10"/>
  <c r="A212" i="10" s="1"/>
  <c r="I212" i="10"/>
  <c r="H212" i="10"/>
  <c r="F212" i="10"/>
  <c r="E212" i="10"/>
  <c r="C212" i="10"/>
  <c r="K211" i="10"/>
  <c r="J211" i="10"/>
  <c r="A211" i="10" s="1"/>
  <c r="I211" i="10"/>
  <c r="H211" i="10"/>
  <c r="F211" i="10"/>
  <c r="E211" i="10"/>
  <c r="C211" i="10"/>
  <c r="K210" i="10"/>
  <c r="J210" i="10"/>
  <c r="A210" i="10" s="1"/>
  <c r="I210" i="10"/>
  <c r="H210" i="10"/>
  <c r="F210" i="10"/>
  <c r="E210" i="10"/>
  <c r="C210" i="10"/>
  <c r="K209" i="10"/>
  <c r="J209" i="10"/>
  <c r="A209" i="10" s="1"/>
  <c r="I209" i="10"/>
  <c r="H209" i="10"/>
  <c r="F209" i="10"/>
  <c r="E209" i="10"/>
  <c r="C209" i="10"/>
  <c r="K208" i="10"/>
  <c r="J208" i="10"/>
  <c r="A208" i="10" s="1"/>
  <c r="I208" i="10"/>
  <c r="H208" i="10"/>
  <c r="F208" i="10"/>
  <c r="E208" i="10"/>
  <c r="C208" i="10"/>
  <c r="K207" i="10"/>
  <c r="J207" i="10"/>
  <c r="A207" i="10" s="1"/>
  <c r="I207" i="10"/>
  <c r="H207" i="10"/>
  <c r="F207" i="10"/>
  <c r="E207" i="10"/>
  <c r="C207" i="10"/>
  <c r="K206" i="10"/>
  <c r="J206" i="10"/>
  <c r="A206" i="10" s="1"/>
  <c r="I206" i="10"/>
  <c r="H206" i="10"/>
  <c r="F206" i="10"/>
  <c r="E206" i="10"/>
  <c r="C206" i="10"/>
  <c r="K205" i="10"/>
  <c r="J205" i="10"/>
  <c r="A205" i="10" s="1"/>
  <c r="I205" i="10"/>
  <c r="H205" i="10"/>
  <c r="F205" i="10"/>
  <c r="E205" i="10"/>
  <c r="C205" i="10"/>
  <c r="K204" i="10"/>
  <c r="J204" i="10"/>
  <c r="A204" i="10" s="1"/>
  <c r="I204" i="10"/>
  <c r="H204" i="10"/>
  <c r="F204" i="10"/>
  <c r="E204" i="10"/>
  <c r="C204" i="10"/>
  <c r="K203" i="10"/>
  <c r="J203" i="10"/>
  <c r="A203" i="10" s="1"/>
  <c r="I203" i="10"/>
  <c r="H203" i="10"/>
  <c r="F203" i="10"/>
  <c r="E203" i="10"/>
  <c r="C203" i="10"/>
  <c r="K202" i="10"/>
  <c r="J202" i="10"/>
  <c r="A202" i="10" s="1"/>
  <c r="I202" i="10"/>
  <c r="H202" i="10"/>
  <c r="F202" i="10"/>
  <c r="E202" i="10"/>
  <c r="C202" i="10"/>
  <c r="K201" i="10"/>
  <c r="J201" i="10"/>
  <c r="A201" i="10" s="1"/>
  <c r="I201" i="10"/>
  <c r="H201" i="10"/>
  <c r="F201" i="10"/>
  <c r="E201" i="10"/>
  <c r="C201" i="10"/>
  <c r="K200" i="10"/>
  <c r="J200" i="10"/>
  <c r="A200" i="10" s="1"/>
  <c r="I200" i="10"/>
  <c r="H200" i="10"/>
  <c r="F200" i="10"/>
  <c r="E200" i="10"/>
  <c r="C200" i="10"/>
  <c r="K199" i="10"/>
  <c r="J199" i="10"/>
  <c r="A199" i="10" s="1"/>
  <c r="I199" i="10"/>
  <c r="H199" i="10"/>
  <c r="F199" i="10"/>
  <c r="E199" i="10"/>
  <c r="C199" i="10"/>
  <c r="K198" i="10"/>
  <c r="J198" i="10"/>
  <c r="A198" i="10" s="1"/>
  <c r="I198" i="10"/>
  <c r="H198" i="10"/>
  <c r="F198" i="10"/>
  <c r="E198" i="10"/>
  <c r="C198" i="10"/>
  <c r="K197" i="10"/>
  <c r="J197" i="10"/>
  <c r="A197" i="10" s="1"/>
  <c r="I197" i="10"/>
  <c r="H197" i="10"/>
  <c r="F197" i="10"/>
  <c r="E197" i="10"/>
  <c r="C197" i="10"/>
  <c r="K196" i="10"/>
  <c r="J196" i="10"/>
  <c r="A196" i="10" s="1"/>
  <c r="I196" i="10"/>
  <c r="H196" i="10"/>
  <c r="F196" i="10"/>
  <c r="E196" i="10"/>
  <c r="C196" i="10"/>
  <c r="K195" i="10"/>
  <c r="J195" i="10"/>
  <c r="A195" i="10" s="1"/>
  <c r="I195" i="10"/>
  <c r="H195" i="10"/>
  <c r="F195" i="10"/>
  <c r="E195" i="10"/>
  <c r="C195" i="10"/>
  <c r="K194" i="10"/>
  <c r="J194" i="10"/>
  <c r="A194" i="10" s="1"/>
  <c r="I194" i="10"/>
  <c r="H194" i="10"/>
  <c r="F194" i="10"/>
  <c r="E194" i="10"/>
  <c r="C194" i="10"/>
  <c r="K193" i="10"/>
  <c r="J193" i="10"/>
  <c r="A193" i="10" s="1"/>
  <c r="I193" i="10"/>
  <c r="H193" i="10"/>
  <c r="F193" i="10"/>
  <c r="E193" i="10"/>
  <c r="C193" i="10"/>
  <c r="K192" i="10"/>
  <c r="J192" i="10"/>
  <c r="A192" i="10" s="1"/>
  <c r="I192" i="10"/>
  <c r="H192" i="10"/>
  <c r="F192" i="10"/>
  <c r="E192" i="10"/>
  <c r="C192" i="10"/>
  <c r="K191" i="10"/>
  <c r="J191" i="10"/>
  <c r="A191" i="10" s="1"/>
  <c r="I191" i="10"/>
  <c r="H191" i="10"/>
  <c r="F191" i="10"/>
  <c r="E191" i="10"/>
  <c r="C191" i="10"/>
  <c r="K190" i="10"/>
  <c r="J190" i="10"/>
  <c r="A190" i="10" s="1"/>
  <c r="I190" i="10"/>
  <c r="H190" i="10"/>
  <c r="F190" i="10"/>
  <c r="E190" i="10"/>
  <c r="C190" i="10"/>
  <c r="K189" i="10"/>
  <c r="J189" i="10"/>
  <c r="A189" i="10" s="1"/>
  <c r="I189" i="10"/>
  <c r="H189" i="10"/>
  <c r="F189" i="10"/>
  <c r="E189" i="10"/>
  <c r="C189" i="10"/>
  <c r="K188" i="10"/>
  <c r="J188" i="10"/>
  <c r="A188" i="10" s="1"/>
  <c r="I188" i="10"/>
  <c r="H188" i="10"/>
  <c r="F188" i="10"/>
  <c r="E188" i="10"/>
  <c r="C188" i="10"/>
  <c r="K187" i="10"/>
  <c r="J187" i="10"/>
  <c r="A187" i="10" s="1"/>
  <c r="I187" i="10"/>
  <c r="H187" i="10"/>
  <c r="F187" i="10"/>
  <c r="E187" i="10"/>
  <c r="C187" i="10"/>
  <c r="K186" i="10"/>
  <c r="J186" i="10"/>
  <c r="A186" i="10" s="1"/>
  <c r="I186" i="10"/>
  <c r="H186" i="10"/>
  <c r="F186" i="10"/>
  <c r="E186" i="10"/>
  <c r="C186" i="10"/>
  <c r="K185" i="10"/>
  <c r="J185" i="10"/>
  <c r="A185" i="10" s="1"/>
  <c r="I185" i="10"/>
  <c r="H185" i="10"/>
  <c r="F185" i="10"/>
  <c r="E185" i="10"/>
  <c r="C185" i="10"/>
  <c r="K184" i="10"/>
  <c r="J184" i="10"/>
  <c r="A184" i="10" s="1"/>
  <c r="I184" i="10"/>
  <c r="H184" i="10"/>
  <c r="F184" i="10"/>
  <c r="E184" i="10"/>
  <c r="C184" i="10"/>
  <c r="K183" i="10"/>
  <c r="J183" i="10"/>
  <c r="A183" i="10" s="1"/>
  <c r="I183" i="10"/>
  <c r="H183" i="10"/>
  <c r="F183" i="10"/>
  <c r="E183" i="10"/>
  <c r="C183" i="10"/>
  <c r="A182" i="10"/>
  <c r="A181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3" i="10"/>
  <c r="A2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K270" i="10"/>
  <c r="J270" i="10"/>
  <c r="A270" i="10" s="1"/>
  <c r="I270" i="10"/>
  <c r="H270" i="10"/>
  <c r="F270" i="10"/>
  <c r="E270" i="10"/>
  <c r="C270" i="10"/>
  <c r="K269" i="10"/>
  <c r="J269" i="10"/>
  <c r="A269" i="10" s="1"/>
  <c r="I269" i="10"/>
  <c r="H269" i="10"/>
  <c r="F269" i="10"/>
  <c r="E269" i="10"/>
  <c r="C269" i="10"/>
  <c r="K268" i="10"/>
  <c r="J268" i="10"/>
  <c r="A268" i="10" s="1"/>
  <c r="I268" i="10"/>
  <c r="H268" i="10"/>
  <c r="F268" i="10"/>
  <c r="E268" i="10"/>
  <c r="C268" i="10"/>
  <c r="K267" i="10"/>
  <c r="J267" i="10"/>
  <c r="A267" i="10" s="1"/>
  <c r="I267" i="10"/>
  <c r="H267" i="10"/>
  <c r="F267" i="10"/>
  <c r="E267" i="10"/>
  <c r="C267" i="10"/>
  <c r="K266" i="10"/>
  <c r="J266" i="10"/>
  <c r="A266" i="10" s="1"/>
  <c r="I266" i="10"/>
  <c r="H266" i="10"/>
  <c r="F266" i="10"/>
  <c r="E266" i="10"/>
  <c r="C266" i="10"/>
  <c r="K265" i="10"/>
  <c r="J265" i="10"/>
  <c r="A265" i="10" s="1"/>
  <c r="I265" i="10"/>
  <c r="H265" i="10"/>
  <c r="F265" i="10"/>
  <c r="E265" i="10"/>
  <c r="C265" i="10"/>
  <c r="K264" i="10"/>
  <c r="J264" i="10"/>
  <c r="A264" i="10" s="1"/>
  <c r="I264" i="10"/>
  <c r="H264" i="10"/>
  <c r="F264" i="10"/>
  <c r="E264" i="10"/>
  <c r="C264" i="10"/>
  <c r="K263" i="10"/>
  <c r="J263" i="10"/>
  <c r="A263" i="10" s="1"/>
  <c r="I263" i="10"/>
  <c r="H263" i="10"/>
  <c r="F263" i="10"/>
  <c r="E263" i="10"/>
  <c r="C263" i="10"/>
  <c r="K262" i="10"/>
  <c r="J262" i="10"/>
  <c r="A262" i="10" s="1"/>
  <c r="I262" i="10"/>
  <c r="H262" i="10"/>
  <c r="F262" i="10"/>
  <c r="E262" i="10"/>
  <c r="C262" i="10"/>
  <c r="K261" i="10"/>
  <c r="J261" i="10"/>
  <c r="A261" i="10" s="1"/>
  <c r="I261" i="10"/>
  <c r="H261" i="10"/>
  <c r="F261" i="10"/>
  <c r="E261" i="10"/>
  <c r="C261" i="10"/>
  <c r="K260" i="10"/>
  <c r="J260" i="10"/>
  <c r="A260" i="10" s="1"/>
  <c r="I260" i="10"/>
  <c r="H260" i="10"/>
  <c r="F260" i="10"/>
  <c r="E260" i="10"/>
  <c r="C260" i="10"/>
  <c r="K259" i="10"/>
  <c r="J259" i="10"/>
  <c r="A259" i="10" s="1"/>
  <c r="I259" i="10"/>
  <c r="H259" i="10"/>
  <c r="F259" i="10"/>
  <c r="E259" i="10"/>
  <c r="C259" i="10"/>
  <c r="K258" i="10"/>
  <c r="J258" i="10"/>
  <c r="A258" i="10" s="1"/>
  <c r="I258" i="10"/>
  <c r="H258" i="10"/>
  <c r="F258" i="10"/>
  <c r="E258" i="10"/>
  <c r="C258" i="10"/>
  <c r="K257" i="10"/>
  <c r="J257" i="10"/>
  <c r="A257" i="10" s="1"/>
  <c r="I257" i="10"/>
  <c r="H257" i="10"/>
  <c r="F257" i="10"/>
  <c r="E257" i="10"/>
  <c r="C257" i="10"/>
  <c r="K256" i="10"/>
  <c r="J256" i="10"/>
  <c r="A256" i="10" s="1"/>
  <c r="I256" i="10"/>
  <c r="H256" i="10"/>
  <c r="F256" i="10"/>
  <c r="E256" i="10"/>
  <c r="C256" i="10"/>
  <c r="K255" i="10"/>
  <c r="J255" i="10"/>
  <c r="A255" i="10" s="1"/>
  <c r="I255" i="10"/>
  <c r="H255" i="10"/>
  <c r="F255" i="10"/>
  <c r="E255" i="10"/>
  <c r="C255" i="10"/>
  <c r="K254" i="10"/>
  <c r="J254" i="10"/>
  <c r="A254" i="10" s="1"/>
  <c r="I254" i="10"/>
  <c r="H254" i="10"/>
  <c r="F254" i="10"/>
  <c r="E254" i="10"/>
  <c r="C254" i="10"/>
  <c r="K253" i="10"/>
  <c r="J253" i="10"/>
  <c r="A253" i="10" s="1"/>
  <c r="I253" i="10"/>
  <c r="H253" i="10"/>
  <c r="F253" i="10"/>
  <c r="E253" i="10"/>
  <c r="C253" i="10"/>
  <c r="K252" i="10"/>
  <c r="J252" i="10"/>
  <c r="A252" i="10" s="1"/>
  <c r="I252" i="10"/>
  <c r="H252" i="10"/>
  <c r="F252" i="10"/>
  <c r="E252" i="10"/>
  <c r="C252" i="10"/>
  <c r="K251" i="10"/>
  <c r="J251" i="10"/>
  <c r="A251" i="10" s="1"/>
  <c r="I251" i="10"/>
  <c r="H251" i="10"/>
  <c r="F251" i="10"/>
  <c r="E251" i="10"/>
  <c r="C251" i="10"/>
  <c r="K250" i="10"/>
  <c r="J250" i="10"/>
  <c r="A250" i="10" s="1"/>
  <c r="I250" i="10"/>
  <c r="H250" i="10"/>
  <c r="F250" i="10"/>
  <c r="E250" i="10"/>
  <c r="C250" i="10"/>
  <c r="K249" i="10"/>
  <c r="J249" i="10"/>
  <c r="A249" i="10" s="1"/>
  <c r="I249" i="10"/>
  <c r="H249" i="10"/>
  <c r="F249" i="10"/>
  <c r="E249" i="10"/>
  <c r="C249" i="10"/>
  <c r="K248" i="10"/>
  <c r="J248" i="10"/>
  <c r="A248" i="10" s="1"/>
  <c r="I248" i="10"/>
  <c r="H248" i="10"/>
  <c r="F248" i="10"/>
  <c r="E248" i="10"/>
  <c r="C248" i="10"/>
  <c r="K247" i="10"/>
  <c r="J247" i="10"/>
  <c r="A247" i="10" s="1"/>
  <c r="I247" i="10"/>
  <c r="H247" i="10"/>
  <c r="F247" i="10"/>
  <c r="E247" i="10"/>
  <c r="C247" i="10"/>
  <c r="K246" i="10"/>
  <c r="J246" i="10"/>
  <c r="A246" i="10" s="1"/>
  <c r="I246" i="10"/>
  <c r="H246" i="10"/>
  <c r="F246" i="10"/>
  <c r="E246" i="10"/>
  <c r="C246" i="10"/>
  <c r="K245" i="10"/>
  <c r="J245" i="10"/>
  <c r="A245" i="10" s="1"/>
  <c r="I245" i="10"/>
  <c r="H245" i="10"/>
  <c r="F245" i="10"/>
  <c r="E245" i="10"/>
  <c r="C245" i="10"/>
  <c r="K244" i="10"/>
  <c r="J244" i="10"/>
  <c r="A244" i="10" s="1"/>
  <c r="I244" i="10"/>
  <c r="H244" i="10"/>
  <c r="F244" i="10"/>
  <c r="E244" i="10"/>
  <c r="C244" i="10"/>
  <c r="K243" i="10"/>
  <c r="J243" i="10"/>
  <c r="A243" i="10" s="1"/>
  <c r="I243" i="10"/>
  <c r="H243" i="10"/>
  <c r="F243" i="10"/>
  <c r="E243" i="10"/>
  <c r="C243" i="10"/>
  <c r="K242" i="10"/>
  <c r="J242" i="10"/>
  <c r="A242" i="10" s="1"/>
  <c r="I242" i="10"/>
  <c r="H242" i="10"/>
  <c r="F242" i="10"/>
  <c r="E242" i="10"/>
  <c r="C242" i="10"/>
  <c r="K241" i="10"/>
  <c r="J241" i="10"/>
  <c r="A241" i="10" s="1"/>
  <c r="I241" i="10"/>
  <c r="H241" i="10"/>
  <c r="F241" i="10"/>
  <c r="E241" i="10"/>
  <c r="C241" i="10"/>
  <c r="K240" i="10"/>
  <c r="J240" i="10"/>
  <c r="A240" i="10" s="1"/>
  <c r="I240" i="10"/>
  <c r="H240" i="10"/>
  <c r="F240" i="10"/>
  <c r="E240" i="10"/>
  <c r="C240" i="10"/>
  <c r="K239" i="10"/>
  <c r="J239" i="10"/>
  <c r="A239" i="10" s="1"/>
  <c r="I239" i="10"/>
  <c r="H239" i="10"/>
  <c r="F239" i="10"/>
  <c r="E239" i="10"/>
  <c r="C239" i="10"/>
  <c r="K238" i="10"/>
  <c r="J238" i="10"/>
  <c r="A238" i="10" s="1"/>
  <c r="I238" i="10"/>
  <c r="H238" i="10"/>
  <c r="F238" i="10"/>
  <c r="E238" i="10"/>
  <c r="C238" i="10"/>
  <c r="K237" i="10"/>
  <c r="J237" i="10"/>
  <c r="A237" i="10" s="1"/>
  <c r="I237" i="10"/>
  <c r="H237" i="10"/>
  <c r="F237" i="10"/>
  <c r="E237" i="10"/>
  <c r="C237" i="10"/>
  <c r="K236" i="10"/>
  <c r="J236" i="10"/>
  <c r="A236" i="10" s="1"/>
  <c r="I236" i="10"/>
  <c r="H236" i="10"/>
  <c r="F236" i="10"/>
  <c r="E236" i="10"/>
  <c r="C236" i="10"/>
  <c r="K235" i="10"/>
  <c r="J235" i="10"/>
  <c r="A235" i="10" s="1"/>
  <c r="I235" i="10"/>
  <c r="H235" i="10"/>
  <c r="F235" i="10"/>
  <c r="E235" i="10"/>
  <c r="C235" i="10"/>
  <c r="K234" i="10"/>
  <c r="J234" i="10"/>
  <c r="A234" i="10" s="1"/>
  <c r="I234" i="10"/>
  <c r="H234" i="10"/>
  <c r="F234" i="10"/>
  <c r="E234" i="10"/>
  <c r="C234" i="10"/>
  <c r="K233" i="10"/>
  <c r="J233" i="10"/>
  <c r="A233" i="10" s="1"/>
  <c r="I233" i="10"/>
  <c r="H233" i="10"/>
  <c r="F233" i="10"/>
  <c r="E233" i="10"/>
  <c r="C233" i="10"/>
  <c r="K232" i="10"/>
  <c r="J232" i="10"/>
  <c r="A232" i="10" s="1"/>
  <c r="I232" i="10"/>
  <c r="H232" i="10"/>
  <c r="F232" i="10"/>
  <c r="E232" i="10"/>
  <c r="C232" i="10"/>
  <c r="K231" i="10"/>
  <c r="J231" i="10"/>
  <c r="A231" i="10" s="1"/>
  <c r="I231" i="10"/>
  <c r="H231" i="10"/>
  <c r="F231" i="10"/>
  <c r="E231" i="10"/>
  <c r="C231" i="10"/>
  <c r="K230" i="10"/>
  <c r="J230" i="10"/>
  <c r="A230" i="10" s="1"/>
  <c r="I230" i="10"/>
  <c r="H230" i="10"/>
  <c r="F230" i="10"/>
  <c r="E230" i="10"/>
  <c r="C230" i="10"/>
  <c r="K229" i="10"/>
  <c r="J229" i="10"/>
  <c r="A229" i="10" s="1"/>
  <c r="I229" i="10"/>
  <c r="H229" i="10"/>
  <c r="F229" i="10"/>
  <c r="E229" i="10"/>
  <c r="C229" i="10"/>
  <c r="K228" i="10"/>
  <c r="J228" i="10"/>
  <c r="A228" i="10" s="1"/>
  <c r="I228" i="10"/>
  <c r="H228" i="10"/>
  <c r="F228" i="10"/>
  <c r="E228" i="10"/>
  <c r="C228" i="10"/>
  <c r="K227" i="10"/>
  <c r="J227" i="10"/>
  <c r="A227" i="10" s="1"/>
  <c r="I227" i="10"/>
  <c r="H227" i="10"/>
  <c r="F227" i="10"/>
  <c r="E227" i="10"/>
  <c r="C227" i="10"/>
  <c r="K226" i="10"/>
  <c r="J226" i="10"/>
  <c r="A226" i="10" s="1"/>
  <c r="I226" i="10"/>
  <c r="H226" i="10"/>
  <c r="F226" i="10"/>
  <c r="E226" i="10"/>
  <c r="C226" i="10"/>
  <c r="A135" i="10"/>
  <c r="A134" i="10"/>
  <c r="A133" i="10"/>
  <c r="A132" i="10"/>
  <c r="A131" i="10"/>
  <c r="A130" i="10"/>
  <c r="A129" i="10"/>
  <c r="A128" i="10"/>
  <c r="A127" i="10"/>
  <c r="A126" i="10"/>
  <c r="A125" i="10"/>
  <c r="A124" i="10"/>
  <c r="A123" i="10"/>
  <c r="A122" i="10"/>
  <c r="A121" i="10"/>
  <c r="A120" i="10"/>
  <c r="A119" i="10"/>
  <c r="A118" i="10"/>
  <c r="A117" i="10"/>
  <c r="A116" i="10"/>
  <c r="A115" i="10"/>
  <c r="A114" i="10"/>
  <c r="A113" i="10"/>
  <c r="A112" i="10"/>
  <c r="A111" i="10"/>
  <c r="A110" i="10"/>
  <c r="A109" i="10"/>
  <c r="A108" i="10"/>
  <c r="A107" i="10"/>
  <c r="A106" i="10"/>
  <c r="A105" i="10"/>
  <c r="A104" i="10"/>
  <c r="A103" i="10"/>
  <c r="A102" i="10"/>
  <c r="A101" i="10"/>
  <c r="A100" i="10"/>
  <c r="A99" i="10"/>
  <c r="A98" i="10"/>
  <c r="A97" i="10"/>
  <c r="A96" i="10"/>
  <c r="A95" i="10"/>
  <c r="A94" i="10"/>
  <c r="A93" i="10"/>
  <c r="A92" i="10"/>
  <c r="A91" i="10"/>
  <c r="A136" i="10" l="1"/>
  <c r="A137" i="10"/>
  <c r="A138" i="10"/>
  <c r="A139" i="10"/>
  <c r="C129" i="2"/>
  <c r="C8" i="8" s="1"/>
  <c r="C121" i="2"/>
  <c r="U83" i="2"/>
  <c r="U84" i="2"/>
  <c r="U85" i="2"/>
  <c r="U87" i="2"/>
  <c r="U88" i="2"/>
  <c r="U89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66" i="2"/>
  <c r="U67" i="2" s="1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11" i="2"/>
  <c r="O11" i="2"/>
  <c r="O12" i="2" s="1"/>
  <c r="O13" i="2" s="1"/>
  <c r="O14" i="2" s="1"/>
  <c r="P11" i="2"/>
  <c r="P12" i="2" s="1"/>
  <c r="P13" i="2" s="1"/>
  <c r="P27" i="2"/>
  <c r="N27" i="2"/>
  <c r="N26" i="2"/>
  <c r="N19" i="2"/>
  <c r="N17" i="2"/>
  <c r="N20" i="2"/>
  <c r="N23" i="2"/>
  <c r="N22" i="2"/>
  <c r="N18" i="2"/>
  <c r="N16" i="2"/>
  <c r="N21" i="2"/>
  <c r="N25" i="2"/>
  <c r="N24" i="2"/>
  <c r="N14" i="2"/>
  <c r="N11" i="2"/>
  <c r="N12" i="2"/>
  <c r="N15" i="2"/>
  <c r="N13" i="2"/>
  <c r="G3" i="10" l="1"/>
  <c r="G48" i="10"/>
  <c r="G50" i="10"/>
  <c r="G5" i="10"/>
  <c r="G2" i="10"/>
  <c r="G47" i="10"/>
  <c r="G1" i="10"/>
  <c r="G46" i="10"/>
  <c r="G4" i="10"/>
  <c r="G98" i="10"/>
  <c r="G104" i="10"/>
  <c r="G55" i="10"/>
  <c r="G100" i="10"/>
  <c r="G106" i="10"/>
  <c r="G91" i="10"/>
  <c r="G102" i="10"/>
  <c r="G105" i="10"/>
  <c r="G97" i="10"/>
  <c r="G52" i="10"/>
  <c r="G93" i="10"/>
  <c r="G95" i="10"/>
  <c r="G101" i="10"/>
  <c r="G56" i="10"/>
  <c r="G99" i="10"/>
  <c r="G92" i="10"/>
  <c r="G103" i="10"/>
  <c r="G51" i="10"/>
  <c r="G96" i="10"/>
  <c r="G94" i="10"/>
  <c r="G49" i="10"/>
  <c r="G62" i="10"/>
  <c r="G107" i="10"/>
  <c r="U68" i="2"/>
  <c r="T12" i="2"/>
  <c r="T13" i="2" s="1"/>
  <c r="T14" i="2" s="1"/>
  <c r="P14" i="2"/>
  <c r="O15" i="2"/>
  <c r="O16" i="2" s="1"/>
  <c r="U69" i="2" l="1"/>
  <c r="T15" i="2"/>
  <c r="O17" i="2"/>
  <c r="O18" i="2" s="1"/>
  <c r="O19" i="2" s="1"/>
  <c r="P15" i="2"/>
  <c r="U70" i="2" l="1"/>
  <c r="U71" i="2"/>
  <c r="T16" i="2"/>
  <c r="U72" i="2"/>
  <c r="P16" i="2"/>
  <c r="O20" i="2"/>
  <c r="T17" i="2" l="1"/>
  <c r="U73" i="2"/>
  <c r="P17" i="2"/>
  <c r="O21" i="2"/>
  <c r="T18" i="2" l="1"/>
  <c r="T19" i="2"/>
  <c r="T20" i="2" s="1"/>
  <c r="T21" i="2" s="1"/>
  <c r="U74" i="2"/>
  <c r="U75" i="2" s="1"/>
  <c r="P18" i="2"/>
  <c r="O22" i="2"/>
  <c r="O23" i="2" s="1"/>
  <c r="O24" i="2" s="1"/>
  <c r="O25" i="2" s="1"/>
  <c r="O26" i="2" s="1"/>
  <c r="U76" i="2" l="1"/>
  <c r="U77" i="2" s="1"/>
  <c r="U78" i="2" s="1"/>
  <c r="U79" i="2" s="1"/>
  <c r="U90" i="2"/>
  <c r="U91" i="2" s="1"/>
  <c r="U92" i="2" s="1"/>
  <c r="T22" i="2"/>
  <c r="T23" i="2" s="1"/>
  <c r="T24" i="2" s="1"/>
  <c r="U86" i="2"/>
  <c r="P19" i="2"/>
  <c r="O27" i="2"/>
  <c r="C158" i="2"/>
  <c r="C31" i="8" s="1"/>
  <c r="C157" i="2"/>
  <c r="C30" i="8" s="1"/>
  <c r="C156" i="2"/>
  <c r="C29" i="8" s="1"/>
  <c r="C155" i="2"/>
  <c r="C28" i="8" s="1"/>
  <c r="C154" i="2"/>
  <c r="C27" i="8" s="1"/>
  <c r="C153" i="2"/>
  <c r="C26" i="8" s="1"/>
  <c r="C150" i="2"/>
  <c r="C25" i="8" s="1"/>
  <c r="C149" i="2"/>
  <c r="C24" i="8" s="1"/>
  <c r="C148" i="2"/>
  <c r="C23" i="8" s="1"/>
  <c r="C147" i="2"/>
  <c r="C22" i="8" s="1"/>
  <c r="C146" i="2"/>
  <c r="C21" i="8" s="1"/>
  <c r="C145" i="2"/>
  <c r="C20" i="8" s="1"/>
  <c r="C142" i="2"/>
  <c r="C19" i="8" s="1"/>
  <c r="C141" i="2"/>
  <c r="C18" i="8" s="1"/>
  <c r="C140" i="2"/>
  <c r="C17" i="8" s="1"/>
  <c r="C139" i="2"/>
  <c r="C16" i="8" s="1"/>
  <c r="C138" i="2"/>
  <c r="C15" i="8" s="1"/>
  <c r="C137" i="2"/>
  <c r="C14" i="8" s="1"/>
  <c r="C134" i="2"/>
  <c r="C13" i="8" s="1"/>
  <c r="C133" i="2"/>
  <c r="C12" i="8" s="1"/>
  <c r="C132" i="2"/>
  <c r="C11" i="8" s="1"/>
  <c r="C131" i="2"/>
  <c r="C10" i="8" s="1"/>
  <c r="C130" i="2"/>
  <c r="C9" i="8" s="1"/>
  <c r="C126" i="2"/>
  <c r="C7" i="8" s="1"/>
  <c r="C125" i="2"/>
  <c r="C6" i="8" s="1"/>
  <c r="C124" i="2"/>
  <c r="C5" i="8" s="1"/>
  <c r="C123" i="2"/>
  <c r="C4" i="8" s="1"/>
  <c r="C122" i="2"/>
  <c r="C3" i="8" s="1"/>
  <c r="U80" i="2" l="1"/>
  <c r="U81" i="2" s="1"/>
  <c r="U82" i="2" s="1"/>
  <c r="U93" i="2"/>
  <c r="AE41" i="2"/>
  <c r="AE39" i="2"/>
  <c r="AE74" i="2"/>
  <c r="AE51" i="2"/>
  <c r="AE72" i="2"/>
  <c r="AE68" i="2"/>
  <c r="AE36" i="2"/>
  <c r="P20" i="2"/>
  <c r="P21" i="2" s="1"/>
  <c r="AE84" i="2"/>
  <c r="AE83" i="2"/>
  <c r="AE38" i="2"/>
  <c r="AE24" i="2"/>
  <c r="AE19" i="2"/>
  <c r="AE15" i="2"/>
  <c r="AE33" i="2"/>
  <c r="AE29" i="2"/>
  <c r="AE34" i="2"/>
  <c r="AE23" i="2"/>
  <c r="AE37" i="2"/>
  <c r="AE21" i="2"/>
  <c r="AE53" i="2"/>
  <c r="AE35" i="2"/>
  <c r="AE67" i="2"/>
  <c r="AE42" i="2"/>
  <c r="AE31" i="2"/>
  <c r="AE66" i="2"/>
  <c r="AE43" i="2"/>
  <c r="AE54" i="2"/>
  <c r="AE22" i="2"/>
  <c r="AE62" i="2"/>
  <c r="AE25" i="2"/>
  <c r="AE17" i="2"/>
  <c r="AE65" i="2"/>
  <c r="AE46" i="2"/>
  <c r="AE70" i="2"/>
  <c r="AE32" i="2"/>
  <c r="AE86" i="2"/>
  <c r="AE61" i="2"/>
  <c r="AE71" i="2"/>
  <c r="AE56" i="2"/>
  <c r="AE18" i="2"/>
  <c r="AE44" i="2"/>
  <c r="AE60" i="2"/>
  <c r="AE40" i="2"/>
  <c r="AE79" i="2"/>
  <c r="AE63" i="2"/>
  <c r="AE55" i="2"/>
  <c r="AE16" i="2"/>
  <c r="AE78" i="2"/>
  <c r="AE85" i="2"/>
  <c r="AE89" i="2"/>
  <c r="AE57" i="2"/>
  <c r="AE45" i="2"/>
  <c r="AE20" i="2"/>
  <c r="AE82" i="2"/>
  <c r="AE88" i="2"/>
  <c r="AE47" i="2"/>
  <c r="AE30" i="2"/>
  <c r="AE49" i="2"/>
  <c r="AE52" i="2"/>
  <c r="AE90" i="2"/>
  <c r="AE64" i="2"/>
  <c r="AE58" i="2"/>
  <c r="AE27" i="2"/>
  <c r="AE26" i="2"/>
  <c r="AE69" i="2"/>
  <c r="AE77" i="2"/>
  <c r="AE28" i="2"/>
  <c r="AE80" i="2"/>
  <c r="AE87" i="2"/>
  <c r="AE48" i="2"/>
  <c r="AE73" i="2"/>
  <c r="AE76" i="2"/>
  <c r="AE81" i="2"/>
  <c r="AE59" i="2"/>
  <c r="AE75" i="2"/>
  <c r="AE91" i="2"/>
  <c r="AE14" i="2"/>
  <c r="AE50" i="2"/>
  <c r="T25" i="2"/>
  <c r="P22" i="2" l="1"/>
  <c r="P23" i="2" s="1"/>
  <c r="P24" i="2" s="1"/>
  <c r="P25" i="2"/>
  <c r="P26" i="2" s="1"/>
  <c r="T26" i="2"/>
  <c r="I57" i="2"/>
  <c r="K57" i="2" s="1"/>
  <c r="I2" i="2"/>
  <c r="K2" i="2" s="1"/>
  <c r="T27" i="2" l="1"/>
  <c r="T28" i="2" l="1"/>
  <c r="T29" i="2" s="1"/>
  <c r="W67" i="2"/>
  <c r="W68" i="2"/>
  <c r="W69" i="2"/>
  <c r="W70" i="2"/>
  <c r="W71" i="2"/>
  <c r="AE3" i="2" s="1"/>
  <c r="W72" i="2"/>
  <c r="W73" i="2"/>
  <c r="W74" i="2"/>
  <c r="W75" i="2"/>
  <c r="W76" i="2"/>
  <c r="W77" i="2"/>
  <c r="W78" i="2"/>
  <c r="AE12" i="2" s="1"/>
  <c r="W79" i="2"/>
  <c r="AE13" i="2" s="1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66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11" i="2"/>
  <c r="AE7" i="2" l="1"/>
  <c r="AE11" i="2"/>
  <c r="AE6" i="2"/>
  <c r="AE10" i="2"/>
  <c r="AE5" i="2"/>
  <c r="AE9" i="2"/>
  <c r="AE4" i="2"/>
  <c r="AE8" i="2"/>
  <c r="T30" i="2"/>
  <c r="T31" i="2" s="1"/>
  <c r="T32" i="2" s="1"/>
  <c r="T33" i="2" s="1"/>
  <c r="T34" i="2" s="1"/>
  <c r="T35" i="2" s="1"/>
  <c r="T36" i="2" s="1"/>
  <c r="T37" i="2" s="1"/>
  <c r="T38" i="2" s="1"/>
  <c r="T39" i="2" s="1"/>
  <c r="T40" i="2" s="1"/>
  <c r="T41" i="2" s="1"/>
  <c r="AD18" i="2" s="1"/>
  <c r="AD73" i="2"/>
  <c r="AD30" i="2"/>
  <c r="AD85" i="2"/>
  <c r="AD21" i="2"/>
  <c r="AD51" i="2"/>
  <c r="AD84" i="2"/>
  <c r="AD26" i="2"/>
  <c r="AD61" i="2"/>
  <c r="AD91" i="2"/>
  <c r="AD49" i="2"/>
  <c r="AD57" i="2"/>
  <c r="AD67" i="2"/>
  <c r="AD86" i="2"/>
  <c r="AD19" i="2"/>
  <c r="AD59" i="2"/>
  <c r="AD15" i="2"/>
  <c r="AD72" i="2"/>
  <c r="AD80" i="2"/>
  <c r="AD46" i="2"/>
  <c r="AD47" i="2"/>
  <c r="AD82" i="2"/>
  <c r="AD41" i="2"/>
  <c r="AD20" i="2"/>
  <c r="AD56" i="2"/>
  <c r="AD11" i="2"/>
  <c r="AD4" i="2"/>
  <c r="AD8" i="2"/>
  <c r="AD3" i="2"/>
  <c r="AD7" i="2"/>
  <c r="AE2" i="2"/>
  <c r="N110" i="2"/>
  <c r="N109" i="2"/>
  <c r="N53" i="2"/>
  <c r="N50" i="2"/>
  <c r="N41" i="2"/>
  <c r="N45" i="2"/>
  <c r="N32" i="2"/>
  <c r="N35" i="2"/>
  <c r="N94" i="2"/>
  <c r="N101" i="2"/>
  <c r="N98" i="2"/>
  <c r="N103" i="2"/>
  <c r="N96" i="2"/>
  <c r="N84" i="2"/>
  <c r="N77" i="2"/>
  <c r="N76" i="2"/>
  <c r="N75" i="2"/>
  <c r="N105" i="2"/>
  <c r="N55" i="2"/>
  <c r="N39" i="2"/>
  <c r="N31" i="2"/>
  <c r="N38" i="2"/>
  <c r="N88" i="2"/>
  <c r="N83" i="2"/>
  <c r="N82" i="2"/>
  <c r="N42" i="2"/>
  <c r="N95" i="2"/>
  <c r="N97" i="2"/>
  <c r="N72" i="2"/>
  <c r="N106" i="2"/>
  <c r="N48" i="2"/>
  <c r="N47" i="2"/>
  <c r="N54" i="2"/>
  <c r="N43" i="2"/>
  <c r="N40" i="2"/>
  <c r="N36" i="2"/>
  <c r="N29" i="2"/>
  <c r="N92" i="2"/>
  <c r="N99" i="2"/>
  <c r="N91" i="2"/>
  <c r="N102" i="2"/>
  <c r="N81" i="2"/>
  <c r="N86" i="2"/>
  <c r="N85" i="2"/>
  <c r="N78" i="2"/>
  <c r="N87" i="2"/>
  <c r="N51" i="2"/>
  <c r="N37" i="2"/>
  <c r="N104" i="2"/>
  <c r="N52" i="2"/>
  <c r="N34" i="2"/>
  <c r="N89" i="2"/>
  <c r="N74" i="2"/>
  <c r="N28" i="2"/>
  <c r="N46" i="2"/>
  <c r="N90" i="2"/>
  <c r="N93" i="2"/>
  <c r="N73" i="2"/>
  <c r="N107" i="2"/>
  <c r="N49" i="2"/>
  <c r="N44" i="2"/>
  <c r="N33" i="2"/>
  <c r="N100" i="2"/>
  <c r="N80" i="2"/>
  <c r="N108" i="2"/>
  <c r="N30" i="2"/>
  <c r="N79" i="2"/>
  <c r="N71" i="2"/>
  <c r="N70" i="2"/>
  <c r="N66" i="2"/>
  <c r="N69" i="2"/>
  <c r="N68" i="2"/>
  <c r="N67" i="2"/>
  <c r="AD33" i="2" l="1"/>
  <c r="AD12" i="2"/>
  <c r="AD70" i="2"/>
  <c r="G137" i="10"/>
  <c r="G138" i="10"/>
  <c r="G139" i="10"/>
  <c r="G184" i="10"/>
  <c r="G136" i="10"/>
  <c r="G140" i="10"/>
  <c r="G185" i="10"/>
  <c r="AD16" i="2"/>
  <c r="AD2" i="2"/>
  <c r="AD58" i="2"/>
  <c r="AD5" i="2"/>
  <c r="AD35" i="2"/>
  <c r="AD10" i="2"/>
  <c r="AD6" i="2"/>
  <c r="AD53" i="2"/>
  <c r="AD88" i="2"/>
  <c r="AD9" i="2"/>
  <c r="AD81" i="2"/>
  <c r="G20" i="10"/>
  <c r="G65" i="10"/>
  <c r="G110" i="10"/>
  <c r="G178" i="10"/>
  <c r="G223" i="10"/>
  <c r="G268" i="10"/>
  <c r="G23" i="10"/>
  <c r="G68" i="10"/>
  <c r="G113" i="10"/>
  <c r="G79" i="10"/>
  <c r="G34" i="10"/>
  <c r="G124" i="10"/>
  <c r="G39" i="10"/>
  <c r="G84" i="10"/>
  <c r="G129" i="10"/>
  <c r="G222" i="10"/>
  <c r="G267" i="10"/>
  <c r="G177" i="10"/>
  <c r="G36" i="10"/>
  <c r="G126" i="10"/>
  <c r="G81" i="10"/>
  <c r="G24" i="10"/>
  <c r="G114" i="10"/>
  <c r="G69" i="10"/>
  <c r="G87" i="10"/>
  <c r="G132" i="10"/>
  <c r="G42" i="10"/>
  <c r="G27" i="10"/>
  <c r="G72" i="10"/>
  <c r="G117" i="10"/>
  <c r="G131" i="10"/>
  <c r="G86" i="10"/>
  <c r="G41" i="10"/>
  <c r="G19" i="10"/>
  <c r="G64" i="10"/>
  <c r="G109" i="10"/>
  <c r="G71" i="10"/>
  <c r="G26" i="10"/>
  <c r="G116" i="10"/>
  <c r="G75" i="10"/>
  <c r="G120" i="10"/>
  <c r="G30" i="10"/>
  <c r="G123" i="10"/>
  <c r="G78" i="10"/>
  <c r="G33" i="10"/>
  <c r="G134" i="10"/>
  <c r="G44" i="10"/>
  <c r="G89" i="10"/>
  <c r="G127" i="10"/>
  <c r="G37" i="10"/>
  <c r="G82" i="10"/>
  <c r="G83" i="10"/>
  <c r="G128" i="10"/>
  <c r="G38" i="10"/>
  <c r="G221" i="10"/>
  <c r="G266" i="10"/>
  <c r="G176" i="10"/>
  <c r="G32" i="10"/>
  <c r="G77" i="10"/>
  <c r="G122" i="10"/>
  <c r="G118" i="10"/>
  <c r="G28" i="10"/>
  <c r="G73" i="10"/>
  <c r="G111" i="10"/>
  <c r="G66" i="10"/>
  <c r="G21" i="10"/>
  <c r="G119" i="10"/>
  <c r="G74" i="10"/>
  <c r="G29" i="10"/>
  <c r="G135" i="10"/>
  <c r="G90" i="10"/>
  <c r="G45" i="10"/>
  <c r="G265" i="10"/>
  <c r="G175" i="10"/>
  <c r="G220" i="10"/>
  <c r="G115" i="10"/>
  <c r="G25" i="10"/>
  <c r="G70" i="10"/>
  <c r="G67" i="10"/>
  <c r="G112" i="10"/>
  <c r="G22" i="10"/>
  <c r="G35" i="10"/>
  <c r="G80" i="10"/>
  <c r="G125" i="10"/>
  <c r="G31" i="10"/>
  <c r="G76" i="10"/>
  <c r="G121" i="10"/>
  <c r="G40" i="10"/>
  <c r="G85" i="10"/>
  <c r="G130" i="10"/>
  <c r="G43" i="10"/>
  <c r="G88" i="10"/>
  <c r="G133" i="10"/>
  <c r="G269" i="10"/>
  <c r="G179" i="10"/>
  <c r="G224" i="10"/>
  <c r="G270" i="10"/>
  <c r="G180" i="10"/>
  <c r="G225" i="10"/>
  <c r="AD52" i="2"/>
  <c r="AD71" i="2"/>
  <c r="AD27" i="2"/>
  <c r="AD39" i="2"/>
  <c r="AD40" i="2"/>
  <c r="G242" i="10"/>
  <c r="G247" i="10"/>
  <c r="G235" i="10"/>
  <c r="G231" i="10"/>
  <c r="G226" i="10"/>
  <c r="G181" i="10"/>
  <c r="G228" i="10"/>
  <c r="G183" i="10"/>
  <c r="G236" i="10"/>
  <c r="G240" i="10"/>
  <c r="G229" i="10"/>
  <c r="G238" i="10"/>
  <c r="G237" i="10"/>
  <c r="G232" i="10"/>
  <c r="G243" i="10"/>
  <c r="G245" i="10"/>
  <c r="G244" i="10"/>
  <c r="G234" i="10"/>
  <c r="G233" i="10"/>
  <c r="G246" i="10"/>
  <c r="G230" i="10"/>
  <c r="G239" i="10"/>
  <c r="G227" i="10"/>
  <c r="G182" i="10"/>
  <c r="G241" i="10"/>
  <c r="G166" i="10"/>
  <c r="G256" i="10"/>
  <c r="G211" i="10"/>
  <c r="G167" i="10"/>
  <c r="G257" i="10"/>
  <c r="G212" i="10"/>
  <c r="G163" i="10"/>
  <c r="G208" i="10"/>
  <c r="G253" i="10"/>
  <c r="G217" i="10"/>
  <c r="G172" i="10"/>
  <c r="G262" i="10"/>
  <c r="G263" i="10"/>
  <c r="G218" i="10"/>
  <c r="G173" i="10"/>
  <c r="G260" i="10"/>
  <c r="G170" i="10"/>
  <c r="G215" i="10"/>
  <c r="G264" i="10"/>
  <c r="G219" i="10"/>
  <c r="G174" i="10"/>
  <c r="G251" i="10"/>
  <c r="G206" i="10"/>
  <c r="G161" i="10"/>
  <c r="G213" i="10"/>
  <c r="G258" i="10"/>
  <c r="G168" i="10"/>
  <c r="G159" i="10"/>
  <c r="G249" i="10"/>
  <c r="G204" i="10"/>
  <c r="G248" i="10"/>
  <c r="G158" i="10"/>
  <c r="G203" i="10"/>
  <c r="G259" i="10"/>
  <c r="G214" i="10"/>
  <c r="G169" i="10"/>
  <c r="G171" i="10"/>
  <c r="G216" i="10"/>
  <c r="G261" i="10"/>
  <c r="G255" i="10"/>
  <c r="G210" i="10"/>
  <c r="G165" i="10"/>
  <c r="G205" i="10"/>
  <c r="G250" i="10"/>
  <c r="G160" i="10"/>
  <c r="G252" i="10"/>
  <c r="G207" i="10"/>
  <c r="G162" i="10"/>
  <c r="G209" i="10"/>
  <c r="G164" i="10"/>
  <c r="G254" i="10"/>
  <c r="G63" i="10"/>
  <c r="G108" i="10"/>
  <c r="AD22" i="2"/>
  <c r="AD64" i="2"/>
  <c r="AD25" i="2"/>
  <c r="AD75" i="2"/>
  <c r="AD78" i="2"/>
  <c r="AD50" i="2"/>
  <c r="AD34" i="2"/>
  <c r="AD87" i="2"/>
  <c r="AD28" i="2"/>
  <c r="AD68" i="2"/>
  <c r="AD74" i="2"/>
  <c r="AD48" i="2"/>
  <c r="AD54" i="2"/>
  <c r="AD36" i="2"/>
  <c r="AD62" i="2"/>
  <c r="AD79" i="2"/>
  <c r="AD23" i="2"/>
  <c r="AD77" i="2"/>
  <c r="AD43" i="2"/>
  <c r="AD76" i="2"/>
  <c r="AD42" i="2"/>
  <c r="AD90" i="2"/>
  <c r="AD24" i="2"/>
  <c r="AD89" i="2"/>
  <c r="AD45" i="2"/>
  <c r="AD37" i="2"/>
  <c r="AD29" i="2"/>
  <c r="AD32" i="2"/>
  <c r="AD44" i="2"/>
  <c r="AD65" i="2"/>
  <c r="AD55" i="2"/>
  <c r="AD31" i="2"/>
  <c r="AD17" i="2"/>
  <c r="AD38" i="2"/>
  <c r="AD63" i="2"/>
  <c r="AD69" i="2"/>
  <c r="AD66" i="2"/>
  <c r="AD13" i="2"/>
  <c r="AD83" i="2"/>
  <c r="AD14" i="2"/>
  <c r="AD60" i="2"/>
  <c r="V11" i="2" l="1"/>
  <c r="V12" i="2" s="1"/>
  <c r="A5" i="8" l="1"/>
  <c r="A4" i="8"/>
  <c r="A7" i="8"/>
  <c r="A3" i="8"/>
  <c r="A6" i="8"/>
  <c r="A17" i="8" l="1"/>
  <c r="A16" i="8"/>
  <c r="A19" i="8"/>
  <c r="A15" i="8"/>
  <c r="A18" i="8"/>
  <c r="A14" i="8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66" i="2"/>
  <c r="O28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29" i="2" l="1"/>
  <c r="Q67" i="2"/>
  <c r="K112" i="2"/>
  <c r="C152" i="2"/>
  <c r="O30" i="2" l="1"/>
  <c r="Q68" i="2"/>
  <c r="A25" i="8"/>
  <c r="A21" i="8"/>
  <c r="A24" i="8"/>
  <c r="A20" i="8"/>
  <c r="A23" i="8"/>
  <c r="A22" i="8"/>
  <c r="A29" i="8"/>
  <c r="A28" i="8"/>
  <c r="A31" i="8"/>
  <c r="A27" i="8"/>
  <c r="A30" i="8"/>
  <c r="A26" i="8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66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S11" i="2"/>
  <c r="O31" i="2" l="1"/>
  <c r="O32" i="2" s="1"/>
  <c r="Q69" i="2"/>
  <c r="A13" i="8"/>
  <c r="A9" i="8"/>
  <c r="A12" i="8"/>
  <c r="A8" i="8"/>
  <c r="A11" i="8"/>
  <c r="A10" i="8"/>
  <c r="V67" i="2"/>
  <c r="V13" i="2"/>
  <c r="V68" i="2" l="1"/>
  <c r="V69" i="2" s="1"/>
  <c r="V70" i="2" s="1"/>
  <c r="O33" i="2"/>
  <c r="Q70" i="2"/>
  <c r="V14" i="2"/>
  <c r="V15" i="2" s="1"/>
  <c r="V16" i="2" s="1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6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27" i="2"/>
  <c r="P28" i="2"/>
  <c r="P29" i="2"/>
  <c r="S29" i="2"/>
  <c r="P30" i="2"/>
  <c r="S30" i="2"/>
  <c r="P31" i="2"/>
  <c r="S31" i="2"/>
  <c r="P32" i="2"/>
  <c r="S32" i="2"/>
  <c r="P33" i="2"/>
  <c r="S33" i="2"/>
  <c r="P34" i="2"/>
  <c r="S34" i="2"/>
  <c r="P35" i="2"/>
  <c r="S35" i="2"/>
  <c r="P36" i="2"/>
  <c r="S36" i="2"/>
  <c r="P37" i="2"/>
  <c r="S37" i="2"/>
  <c r="P38" i="2"/>
  <c r="S38" i="2"/>
  <c r="P39" i="2"/>
  <c r="S39" i="2"/>
  <c r="P40" i="2"/>
  <c r="S40" i="2"/>
  <c r="P41" i="2"/>
  <c r="S41" i="2"/>
  <c r="P42" i="2"/>
  <c r="S42" i="2"/>
  <c r="P43" i="2"/>
  <c r="S43" i="2"/>
  <c r="P44" i="2"/>
  <c r="S44" i="2"/>
  <c r="P45" i="2"/>
  <c r="S45" i="2"/>
  <c r="P46" i="2"/>
  <c r="S46" i="2"/>
  <c r="P47" i="2"/>
  <c r="S47" i="2"/>
  <c r="P48" i="2"/>
  <c r="S48" i="2"/>
  <c r="P49" i="2"/>
  <c r="S49" i="2"/>
  <c r="P50" i="2"/>
  <c r="S50" i="2"/>
  <c r="P51" i="2"/>
  <c r="S51" i="2"/>
  <c r="P52" i="2"/>
  <c r="S52" i="2"/>
  <c r="P53" i="2"/>
  <c r="S53" i="2"/>
  <c r="P54" i="2"/>
  <c r="S54" i="2"/>
  <c r="P55" i="2"/>
  <c r="S55" i="2"/>
  <c r="S12" i="2"/>
  <c r="O34" i="2" l="1"/>
  <c r="Q71" i="2"/>
  <c r="R67" i="2"/>
  <c r="S13" i="2"/>
  <c r="V71" i="2"/>
  <c r="V17" i="2"/>
  <c r="R7" i="8"/>
  <c r="O7" i="8"/>
  <c r="L7" i="8"/>
  <c r="R6" i="8"/>
  <c r="O6" i="8"/>
  <c r="L6" i="8"/>
  <c r="R5" i="8"/>
  <c r="O5" i="8"/>
  <c r="L5" i="8"/>
  <c r="R4" i="8"/>
  <c r="O4" i="8"/>
  <c r="L4" i="8"/>
  <c r="R3" i="8"/>
  <c r="O3" i="8"/>
  <c r="L3" i="8"/>
  <c r="R2" i="8"/>
  <c r="O2" i="8"/>
  <c r="L2" i="8"/>
  <c r="O35" i="2" l="1"/>
  <c r="O36" i="2" s="1"/>
  <c r="Q72" i="2"/>
  <c r="R68" i="2"/>
  <c r="R69" i="2" s="1"/>
  <c r="S14" i="2"/>
  <c r="V72" i="2"/>
  <c r="V18" i="2"/>
  <c r="P4" i="8"/>
  <c r="N4" i="8"/>
  <c r="S5" i="8"/>
  <c r="Q5" i="8"/>
  <c r="S6" i="8"/>
  <c r="Q6" i="8"/>
  <c r="M2" i="8"/>
  <c r="K2" i="8"/>
  <c r="P3" i="8"/>
  <c r="N3" i="8"/>
  <c r="S4" i="8"/>
  <c r="Q4" i="8"/>
  <c r="P2" i="8"/>
  <c r="N2" i="8"/>
  <c r="S3" i="8"/>
  <c r="Q3" i="8"/>
  <c r="M5" i="8"/>
  <c r="K5" i="8"/>
  <c r="M6" i="8"/>
  <c r="K6" i="8"/>
  <c r="P7" i="8"/>
  <c r="N7" i="8"/>
  <c r="M3" i="8"/>
  <c r="K3" i="8"/>
  <c r="M7" i="8"/>
  <c r="K7" i="8"/>
  <c r="S2" i="8"/>
  <c r="Q2" i="8"/>
  <c r="M4" i="8"/>
  <c r="K4" i="8"/>
  <c r="P5" i="8"/>
  <c r="N5" i="8"/>
  <c r="P6" i="8"/>
  <c r="N6" i="8"/>
  <c r="S7" i="8"/>
  <c r="Q7" i="8"/>
  <c r="O37" i="2" l="1"/>
  <c r="O38" i="2" s="1"/>
  <c r="Q73" i="2"/>
  <c r="R70" i="2"/>
  <c r="R71" i="2" s="1"/>
  <c r="R72" i="2" s="1"/>
  <c r="S15" i="2"/>
  <c r="V73" i="2"/>
  <c r="V74" i="2" s="1"/>
  <c r="V19" i="2"/>
  <c r="Z39" i="2"/>
  <c r="R73" i="2" l="1"/>
  <c r="R74" i="2" s="1"/>
  <c r="R75" i="2" s="1"/>
  <c r="O39" i="2"/>
  <c r="O40" i="2" s="1"/>
  <c r="O41" i="2" s="1"/>
  <c r="Y68" i="2"/>
  <c r="Y54" i="2"/>
  <c r="Q74" i="2"/>
  <c r="S16" i="2"/>
  <c r="S17" i="2"/>
  <c r="V75" i="2"/>
  <c r="V76" i="2" s="1"/>
  <c r="V77" i="2" s="1"/>
  <c r="Z21" i="2"/>
  <c r="Z13" i="2"/>
  <c r="Z36" i="2"/>
  <c r="Z29" i="2"/>
  <c r="Z35" i="2"/>
  <c r="Z34" i="2"/>
  <c r="Z38" i="2"/>
  <c r="Z12" i="2"/>
  <c r="Z11" i="2"/>
  <c r="Z41" i="2"/>
  <c r="Z8" i="2"/>
  <c r="Z7" i="2"/>
  <c r="Z32" i="2"/>
  <c r="Z31" i="2"/>
  <c r="Z30" i="2"/>
  <c r="Z3" i="2"/>
  <c r="Z28" i="2"/>
  <c r="Z27" i="2"/>
  <c r="Z26" i="2"/>
  <c r="Z5" i="2"/>
  <c r="Z9" i="2"/>
  <c r="Z46" i="2"/>
  <c r="Z19" i="2"/>
  <c r="Z18" i="2"/>
  <c r="Z45" i="2"/>
  <c r="Z16" i="2"/>
  <c r="Z15" i="2"/>
  <c r="Z14" i="2"/>
  <c r="Z6" i="2"/>
  <c r="Z25" i="2"/>
  <c r="Z4" i="2"/>
  <c r="Z2" i="2"/>
  <c r="Z17" i="2"/>
  <c r="Z37" i="2"/>
  <c r="Z24" i="2"/>
  <c r="Z23" i="2"/>
  <c r="Z22" i="2"/>
  <c r="Z33" i="2"/>
  <c r="Z20" i="2"/>
  <c r="Z10" i="2"/>
  <c r="Z44" i="2"/>
  <c r="Z43" i="2"/>
  <c r="Z42" i="2"/>
  <c r="Z40" i="2"/>
  <c r="Z62" i="2"/>
  <c r="Z55" i="2"/>
  <c r="Z60" i="2"/>
  <c r="Z78" i="2"/>
  <c r="Z82" i="2"/>
  <c r="Z89" i="2"/>
  <c r="Z71" i="2"/>
  <c r="Z64" i="2"/>
  <c r="Z79" i="2"/>
  <c r="Z57" i="2"/>
  <c r="Z76" i="2"/>
  <c r="Z50" i="2"/>
  <c r="Z73" i="2"/>
  <c r="Z80" i="2"/>
  <c r="Z88" i="2"/>
  <c r="Z48" i="2"/>
  <c r="Z83" i="2"/>
  <c r="Z91" i="2"/>
  <c r="Z54" i="2"/>
  <c r="Z85" i="2"/>
  <c r="Z47" i="2"/>
  <c r="Z52" i="2"/>
  <c r="Z87" i="2"/>
  <c r="Z65" i="2"/>
  <c r="Z63" i="2"/>
  <c r="Z68" i="2"/>
  <c r="Z61" i="2"/>
  <c r="Z86" i="2"/>
  <c r="Z56" i="2"/>
  <c r="Z70" i="2"/>
  <c r="Z67" i="2"/>
  <c r="Z49" i="2"/>
  <c r="Z69" i="2"/>
  <c r="Z58" i="2"/>
  <c r="Z84" i="2"/>
  <c r="Z74" i="2"/>
  <c r="Z81" i="2"/>
  <c r="Z66" i="2"/>
  <c r="Z77" i="2"/>
  <c r="Z51" i="2"/>
  <c r="Z53" i="2"/>
  <c r="Z72" i="2"/>
  <c r="Z90" i="2"/>
  <c r="Z75" i="2"/>
  <c r="Z59" i="2"/>
  <c r="V20" i="2"/>
  <c r="V21" i="2" s="1"/>
  <c r="V22" i="2" s="1"/>
  <c r="V23" i="2" s="1"/>
  <c r="V24" i="2" s="1"/>
  <c r="R76" i="2"/>
  <c r="L8" i="8"/>
  <c r="O8" i="8"/>
  <c r="N8" i="8" s="1"/>
  <c r="R8" i="8"/>
  <c r="Q8" i="8" s="1"/>
  <c r="L9" i="8"/>
  <c r="O9" i="8"/>
  <c r="N9" i="8" s="1"/>
  <c r="R9" i="8"/>
  <c r="Q9" i="8" s="1"/>
  <c r="L10" i="8"/>
  <c r="O10" i="8"/>
  <c r="N10" i="8" s="1"/>
  <c r="R10" i="8"/>
  <c r="Q10" i="8" s="1"/>
  <c r="L11" i="8"/>
  <c r="O11" i="8"/>
  <c r="N11" i="8" s="1"/>
  <c r="R11" i="8"/>
  <c r="Q11" i="8" s="1"/>
  <c r="L12" i="8"/>
  <c r="O12" i="8"/>
  <c r="N12" i="8" s="1"/>
  <c r="R12" i="8"/>
  <c r="Q12" i="8" s="1"/>
  <c r="L13" i="8"/>
  <c r="O13" i="8"/>
  <c r="N13" i="8" s="1"/>
  <c r="R13" i="8"/>
  <c r="Q13" i="8" s="1"/>
  <c r="Y28" i="2" l="1"/>
  <c r="Y33" i="2"/>
  <c r="Y74" i="2"/>
  <c r="Y41" i="2"/>
  <c r="Y12" i="2"/>
  <c r="Y65" i="2"/>
  <c r="Y4" i="2"/>
  <c r="Y81" i="2"/>
  <c r="Y83" i="2"/>
  <c r="Y22" i="2"/>
  <c r="Y21" i="2"/>
  <c r="Y32" i="2"/>
  <c r="Y86" i="2"/>
  <c r="Y25" i="2"/>
  <c r="Y14" i="2"/>
  <c r="Y6" i="2"/>
  <c r="Y40" i="2"/>
  <c r="Y8" i="2"/>
  <c r="Y35" i="2"/>
  <c r="Y78" i="2"/>
  <c r="Y62" i="2"/>
  <c r="Y26" i="2"/>
  <c r="Y82" i="2"/>
  <c r="Y64" i="2"/>
  <c r="Y72" i="2"/>
  <c r="Y47" i="2"/>
  <c r="Y60" i="2"/>
  <c r="Y75" i="2"/>
  <c r="Y53" i="2"/>
  <c r="Y90" i="2"/>
  <c r="Y48" i="2"/>
  <c r="Y11" i="2"/>
  <c r="Y20" i="2"/>
  <c r="Y89" i="2"/>
  <c r="Y52" i="2"/>
  <c r="Y17" i="2"/>
  <c r="Y66" i="2"/>
  <c r="Y51" i="2"/>
  <c r="Y88" i="2"/>
  <c r="Y27" i="2"/>
  <c r="Y76" i="2"/>
  <c r="Y23" i="2"/>
  <c r="Y57" i="2"/>
  <c r="Y2" i="2"/>
  <c r="Y30" i="2"/>
  <c r="Y24" i="2"/>
  <c r="Y84" i="2"/>
  <c r="Y19" i="2"/>
  <c r="Y50" i="2"/>
  <c r="Y91" i="2"/>
  <c r="Y55" i="2"/>
  <c r="Y71" i="2"/>
  <c r="Y39" i="2"/>
  <c r="Y67" i="2"/>
  <c r="Y46" i="2"/>
  <c r="Y61" i="2"/>
  <c r="Y16" i="2"/>
  <c r="Y15" i="2"/>
  <c r="Y45" i="2"/>
  <c r="Y18" i="2"/>
  <c r="Y7" i="2"/>
  <c r="Y43" i="2"/>
  <c r="Y34" i="2"/>
  <c r="Y29" i="2"/>
  <c r="Y10" i="2"/>
  <c r="Y5" i="2"/>
  <c r="Y3" i="2"/>
  <c r="Y79" i="2"/>
  <c r="Y44" i="2"/>
  <c r="Y70" i="2"/>
  <c r="Y63" i="2"/>
  <c r="Y42" i="2"/>
  <c r="Y31" i="2"/>
  <c r="Y38" i="2"/>
  <c r="Y9" i="2"/>
  <c r="Y13" i="2"/>
  <c r="Y58" i="2"/>
  <c r="Y80" i="2"/>
  <c r="Y69" i="2"/>
  <c r="Y56" i="2"/>
  <c r="Y73" i="2"/>
  <c r="Y85" i="2"/>
  <c r="Y59" i="2"/>
  <c r="Y36" i="2"/>
  <c r="Y77" i="2"/>
  <c r="Y37" i="2"/>
  <c r="Y49" i="2"/>
  <c r="Y87" i="2"/>
  <c r="Q75" i="2"/>
  <c r="S28" i="2"/>
  <c r="S18" i="2"/>
  <c r="S19" i="2" s="1"/>
  <c r="V78" i="2"/>
  <c r="R77" i="2"/>
  <c r="R78" i="2" s="1"/>
  <c r="R79" i="2" s="1"/>
  <c r="R80" i="2" s="1"/>
  <c r="V25" i="2"/>
  <c r="V26" i="2" s="1"/>
  <c r="V27" i="2" s="1"/>
  <c r="V28" i="2" s="1"/>
  <c r="V29" i="2" s="1"/>
  <c r="V30" i="2" s="1"/>
  <c r="V31" i="2" s="1"/>
  <c r="V32" i="2" s="1"/>
  <c r="V33" i="2" s="1"/>
  <c r="V34" i="2" s="1"/>
  <c r="V35" i="2" s="1"/>
  <c r="V36" i="2" s="1"/>
  <c r="V37" i="2" s="1"/>
  <c r="V38" i="2" s="1"/>
  <c r="V39" i="2" s="1"/>
  <c r="V40" i="2" s="1"/>
  <c r="V41" i="2" s="1"/>
  <c r="M8" i="8"/>
  <c r="K8" i="8"/>
  <c r="M13" i="8"/>
  <c r="K13" i="8"/>
  <c r="M11" i="8"/>
  <c r="K11" i="8"/>
  <c r="M9" i="8"/>
  <c r="K9" i="8"/>
  <c r="M12" i="8"/>
  <c r="K12" i="8"/>
  <c r="M10" i="8"/>
  <c r="K10" i="8"/>
  <c r="S13" i="8"/>
  <c r="S11" i="8"/>
  <c r="P11" i="8"/>
  <c r="S12" i="8"/>
  <c r="S10" i="8"/>
  <c r="P13" i="8"/>
  <c r="P12" i="8"/>
  <c r="P10" i="8"/>
  <c r="S9" i="8"/>
  <c r="P9" i="8"/>
  <c r="S8" i="8"/>
  <c r="P8" i="8"/>
  <c r="V79" i="2" l="1"/>
  <c r="V80" i="2" s="1"/>
  <c r="S20" i="2"/>
  <c r="S21" i="2" s="1"/>
  <c r="S22" i="2" s="1"/>
  <c r="R81" i="2"/>
  <c r="R82" i="2" s="1"/>
  <c r="R83" i="2" s="1"/>
  <c r="R84" i="2" s="1"/>
  <c r="R85" i="2" s="1"/>
  <c r="R86" i="2" s="1"/>
  <c r="V81" i="2"/>
  <c r="V82" i="2" s="1"/>
  <c r="V83" i="2" s="1"/>
  <c r="V84" i="2" s="1"/>
  <c r="V85" i="2" s="1"/>
  <c r="V86" i="2" s="1"/>
  <c r="V87" i="2" s="1"/>
  <c r="V88" i="2" s="1"/>
  <c r="V89" i="2" s="1"/>
  <c r="V90" i="2" s="1"/>
  <c r="V91" i="2" s="1"/>
  <c r="V92" i="2" s="1"/>
  <c r="V93" i="2" s="1"/>
  <c r="Q76" i="2"/>
  <c r="AB10" i="2"/>
  <c r="S23" i="2" l="1"/>
  <c r="AB52" i="2"/>
  <c r="AB86" i="2"/>
  <c r="AB64" i="2"/>
  <c r="AB73" i="2"/>
  <c r="AB49" i="2"/>
  <c r="AB60" i="2"/>
  <c r="AB11" i="2"/>
  <c r="AB37" i="2"/>
  <c r="AB59" i="2"/>
  <c r="AB83" i="2"/>
  <c r="AB61" i="2"/>
  <c r="AB20" i="2"/>
  <c r="AB18" i="2"/>
  <c r="AB71" i="2"/>
  <c r="AB57" i="2"/>
  <c r="AB22" i="2"/>
  <c r="AB32" i="2"/>
  <c r="AB25" i="2"/>
  <c r="AB16" i="2"/>
  <c r="AB38" i="2"/>
  <c r="AB9" i="2"/>
  <c r="AB70" i="2"/>
  <c r="AB63" i="2"/>
  <c r="AB89" i="2"/>
  <c r="AB53" i="2"/>
  <c r="AB82" i="2"/>
  <c r="AB88" i="2"/>
  <c r="AB67" i="2"/>
  <c r="AB77" i="2"/>
  <c r="AB54" i="2"/>
  <c r="AB79" i="2"/>
  <c r="AB31" i="2"/>
  <c r="AB24" i="2"/>
  <c r="AB8" i="2"/>
  <c r="AB2" i="2"/>
  <c r="AB13" i="2"/>
  <c r="AB23" i="2"/>
  <c r="AB40" i="2"/>
  <c r="AB44" i="2"/>
  <c r="AB12" i="2"/>
  <c r="AB7" i="2"/>
  <c r="AB36" i="2"/>
  <c r="AB55" i="2"/>
  <c r="AB51" i="2"/>
  <c r="AB85" i="2"/>
  <c r="AB48" i="2"/>
  <c r="AB87" i="2"/>
  <c r="AB76" i="2"/>
  <c r="AB62" i="2"/>
  <c r="AB56" i="2"/>
  <c r="AB66" i="2"/>
  <c r="AB84" i="2"/>
  <c r="AB78" i="2"/>
  <c r="AB69" i="2"/>
  <c r="AB74" i="2"/>
  <c r="AB42" i="2"/>
  <c r="AB45" i="2"/>
  <c r="AB4" i="2"/>
  <c r="AB15" i="2"/>
  <c r="AB28" i="2"/>
  <c r="AB30" i="2"/>
  <c r="AB26" i="2"/>
  <c r="AB21" i="2"/>
  <c r="AB33" i="2"/>
  <c r="AB6" i="2"/>
  <c r="AB17" i="2"/>
  <c r="AB3" i="2"/>
  <c r="AB81" i="2"/>
  <c r="AB80" i="2"/>
  <c r="AB47" i="2"/>
  <c r="AB65" i="2"/>
  <c r="AB91" i="2"/>
  <c r="AB75" i="2"/>
  <c r="AB90" i="2"/>
  <c r="AB50" i="2"/>
  <c r="AB72" i="2"/>
  <c r="AB68" i="2"/>
  <c r="AB58" i="2"/>
  <c r="AB43" i="2"/>
  <c r="AB19" i="2"/>
  <c r="AB29" i="2"/>
  <c r="AB14" i="2"/>
  <c r="AB27" i="2"/>
  <c r="AB5" i="2"/>
  <c r="AB34" i="2"/>
  <c r="AB46" i="2"/>
  <c r="AB39" i="2"/>
  <c r="AB35" i="2"/>
  <c r="AB41" i="2"/>
  <c r="Q77" i="2"/>
  <c r="S24" i="2"/>
  <c r="S25" i="2" s="1"/>
  <c r="S26" i="2" s="1"/>
  <c r="A112" i="2"/>
  <c r="S66" i="2" l="1"/>
  <c r="Q78" i="2"/>
  <c r="S67" i="2" l="1"/>
  <c r="S68" i="2"/>
  <c r="Q79" i="2"/>
  <c r="Q80" i="2" l="1"/>
  <c r="Q81" i="2" s="1"/>
  <c r="S69" i="2"/>
  <c r="Q86" i="2"/>
  <c r="Q82" i="2" l="1"/>
  <c r="S70" i="2"/>
  <c r="S71" i="2" s="1"/>
  <c r="Q83" i="2" l="1"/>
  <c r="S72" i="2"/>
  <c r="S73" i="2" s="1"/>
  <c r="Q84" i="2" l="1"/>
  <c r="S74" i="2"/>
  <c r="S75" i="2" l="1"/>
  <c r="Q85" i="2"/>
  <c r="Q87" i="2" s="1"/>
  <c r="S76" i="2"/>
  <c r="S77" i="2" s="1"/>
  <c r="S78" i="2" s="1"/>
  <c r="Q88" i="2" l="1"/>
  <c r="Q89" i="2" s="1"/>
  <c r="Q90" i="2" s="1"/>
  <c r="Q91" i="2" s="1"/>
  <c r="Q92" i="2" s="1"/>
  <c r="Q93" i="2" s="1"/>
  <c r="AA33" i="2"/>
  <c r="AA79" i="2"/>
  <c r="AA75" i="2"/>
  <c r="AA7" i="2"/>
  <c r="AA23" i="2"/>
  <c r="AA61" i="2"/>
  <c r="AA86" i="2"/>
  <c r="AA83" i="2"/>
  <c r="AA62" i="2"/>
  <c r="AA60" i="2"/>
  <c r="AA22" i="2"/>
  <c r="AA19" i="2"/>
  <c r="AA35" i="2"/>
  <c r="AA51" i="2"/>
  <c r="AA2" i="2"/>
  <c r="AA42" i="2"/>
  <c r="AA78" i="2"/>
  <c r="AA5" i="2"/>
  <c r="AA49" i="2"/>
  <c r="AA77" i="2"/>
  <c r="AA72" i="2"/>
  <c r="AA11" i="2"/>
  <c r="AA67" i="2"/>
  <c r="AA54" i="2"/>
  <c r="AA31" i="2"/>
  <c r="AA80" i="2"/>
  <c r="AA57" i="2"/>
  <c r="AA21" i="2"/>
  <c r="AA58" i="2"/>
  <c r="AA47" i="2"/>
  <c r="AA38" i="2"/>
  <c r="AA73" i="2"/>
  <c r="AA64" i="2"/>
  <c r="AA65" i="2"/>
  <c r="AA82" i="2"/>
  <c r="AA71" i="2"/>
  <c r="AA16" i="2"/>
  <c r="AA40" i="2"/>
  <c r="AA59" i="2"/>
  <c r="AA18" i="2"/>
  <c r="AA25" i="2"/>
  <c r="AA88" i="2"/>
  <c r="AA9" i="2"/>
  <c r="AA10" i="2"/>
  <c r="AA41" i="2"/>
  <c r="AA39" i="2"/>
  <c r="AA55" i="2"/>
  <c r="AA56" i="2"/>
  <c r="AA74" i="2"/>
  <c r="AA30" i="2"/>
  <c r="AA32" i="2"/>
  <c r="AA89" i="2"/>
  <c r="AA52" i="2"/>
  <c r="AA69" i="2"/>
  <c r="AA20" i="2"/>
  <c r="AA50" i="2"/>
  <c r="AA43" i="2"/>
  <c r="AA4" i="2"/>
  <c r="AA8" i="2"/>
  <c r="AA53" i="2"/>
  <c r="AA14" i="2"/>
  <c r="AA29" i="2"/>
  <c r="AA46" i="2"/>
  <c r="AA91" i="2"/>
  <c r="AA90" i="2"/>
  <c r="AA34" i="2"/>
  <c r="AA37" i="2"/>
  <c r="AA17" i="2"/>
  <c r="AA44" i="2"/>
  <c r="AA63" i="2"/>
  <c r="AA3" i="2"/>
  <c r="AA26" i="2"/>
  <c r="AA85" i="2"/>
  <c r="AA70" i="2"/>
  <c r="AA66" i="2"/>
  <c r="AA76" i="2"/>
  <c r="AA13" i="2"/>
  <c r="AA81" i="2"/>
  <c r="AA6" i="2"/>
  <c r="AA45" i="2"/>
  <c r="AA24" i="2"/>
  <c r="AA28" i="2"/>
  <c r="AA12" i="2"/>
  <c r="AA68" i="2"/>
  <c r="AA87" i="2"/>
  <c r="AA84" i="2"/>
  <c r="AA15" i="2"/>
  <c r="AA27" i="2"/>
  <c r="AA48" i="2"/>
  <c r="AA36" i="2"/>
  <c r="S79" i="2"/>
  <c r="S80" i="2" l="1"/>
  <c r="S81" i="2" s="1"/>
  <c r="S82" i="2" l="1"/>
  <c r="S83" i="2" l="1"/>
  <c r="S84" i="2" s="1"/>
  <c r="S85" i="2" s="1"/>
  <c r="S86" i="2" s="1"/>
  <c r="AC76" i="2"/>
  <c r="AC27" i="2"/>
  <c r="AC70" i="2"/>
  <c r="AC39" i="2"/>
  <c r="AC46" i="2"/>
  <c r="AC64" i="2"/>
  <c r="AC21" i="2"/>
  <c r="AC3" i="2"/>
  <c r="AC24" i="2"/>
  <c r="AC19" i="2"/>
  <c r="AC38" i="2"/>
  <c r="AC36" i="2"/>
  <c r="AC77" i="2"/>
  <c r="AC53" i="2"/>
  <c r="AC10" i="2"/>
  <c r="AC11" i="2"/>
  <c r="AC28" i="2"/>
  <c r="AC30" i="2"/>
  <c r="AC66" i="2"/>
  <c r="AC43" i="2"/>
  <c r="AC47" i="2"/>
  <c r="AC80" i="2"/>
  <c r="AC31" i="2"/>
  <c r="AC22" i="2"/>
  <c r="AC34" i="2"/>
  <c r="AC79" i="2"/>
  <c r="AC85" i="2"/>
  <c r="AC25" i="2"/>
  <c r="AC37" i="2"/>
  <c r="AC73" i="2"/>
  <c r="AC32" i="2"/>
  <c r="AC88" i="2"/>
  <c r="AC65" i="2"/>
  <c r="AC74" i="2"/>
  <c r="AC2" i="2"/>
  <c r="AC67" i="2"/>
  <c r="AC50" i="2"/>
  <c r="AC23" i="2"/>
  <c r="AC86" i="2"/>
  <c r="AC69" i="2"/>
  <c r="AC20" i="2"/>
  <c r="AC9" i="2"/>
  <c r="AC52" i="2"/>
  <c r="AC42" i="2"/>
  <c r="AC84" i="2"/>
  <c r="AC87" i="2"/>
  <c r="AC82" i="2"/>
  <c r="AC68" i="2"/>
  <c r="AC48" i="2"/>
  <c r="AC8" i="2"/>
  <c r="AC6" i="2"/>
  <c r="AC83" i="2"/>
  <c r="AC57" i="2"/>
  <c r="AC41" i="2"/>
  <c r="AC29" i="2"/>
  <c r="AC13" i="2"/>
  <c r="AC78" i="2"/>
  <c r="AC71" i="2"/>
  <c r="AC89" i="2"/>
  <c r="AC61" i="2"/>
  <c r="AC63" i="2"/>
  <c r="AC17" i="2"/>
  <c r="AC54" i="2"/>
  <c r="AC18" i="2"/>
  <c r="AC56" i="2"/>
  <c r="AC62" i="2"/>
  <c r="AC16" i="2"/>
  <c r="AC26" i="2"/>
  <c r="AC81" i="2"/>
  <c r="AC55" i="2"/>
  <c r="AC49" i="2"/>
  <c r="AC44" i="2"/>
  <c r="AC51" i="2"/>
  <c r="AC75" i="2"/>
  <c r="AC60" i="2"/>
  <c r="AC15" i="2"/>
  <c r="AC72" i="2"/>
  <c r="AC5" i="2"/>
  <c r="AC35" i="2"/>
  <c r="AC33" i="2"/>
  <c r="AC40" i="2"/>
  <c r="AC59" i="2"/>
  <c r="AC4" i="2"/>
  <c r="AC14" i="2"/>
  <c r="AC12" i="2"/>
  <c r="AC7" i="2"/>
  <c r="AC45" i="2"/>
  <c r="AC58" i="2"/>
  <c r="AC91" i="2"/>
  <c r="AC90" i="2"/>
</calcChain>
</file>

<file path=xl/sharedStrings.xml><?xml version="1.0" encoding="utf-8"?>
<sst xmlns="http://schemas.openxmlformats.org/spreadsheetml/2006/main" count="428" uniqueCount="67">
  <si>
    <t>登録団体・学校名</t>
    <rPh sb="0" eb="2">
      <t>トウロク</t>
    </rPh>
    <rPh sb="2" eb="4">
      <t>ダンタイ</t>
    </rPh>
    <rPh sb="5" eb="7">
      <t>ガッコウ</t>
    </rPh>
    <rPh sb="7" eb="8">
      <t>ナ</t>
    </rPh>
    <phoneticPr fontId="2"/>
  </si>
  <si>
    <t>印</t>
    <rPh sb="0" eb="1">
      <t>イン</t>
    </rPh>
    <phoneticPr fontId="2"/>
  </si>
  <si>
    <t>登録団体代表者(所属長名)</t>
    <rPh sb="0" eb="2">
      <t>トウロク</t>
    </rPh>
    <rPh sb="2" eb="4">
      <t>ダンタイ</t>
    </rPh>
    <rPh sb="4" eb="7">
      <t>ダイヒョウシャ</t>
    </rPh>
    <rPh sb="8" eb="11">
      <t>ショゾクチョウ</t>
    </rPh>
    <rPh sb="11" eb="12">
      <t>ナ</t>
    </rPh>
    <phoneticPr fontId="2"/>
  </si>
  <si>
    <t>氏名</t>
    <rPh sb="0" eb="2">
      <t>シメイ</t>
    </rPh>
    <phoneticPr fontId="2"/>
  </si>
  <si>
    <t>生年月日</t>
    <rPh sb="0" eb="4">
      <t>セイネンガッピ</t>
    </rPh>
    <phoneticPr fontId="2"/>
  </si>
  <si>
    <t>学年</t>
    <rPh sb="0" eb="2">
      <t>ガクネン</t>
    </rPh>
    <phoneticPr fontId="2"/>
  </si>
  <si>
    <t>男子</t>
    <rPh sb="0" eb="2">
      <t>ﾀﾞﾝｼ</t>
    </rPh>
    <phoneticPr fontId="2" type="halfwidthKatakana"/>
  </si>
  <si>
    <t>女子</t>
    <rPh sb="0" eb="2">
      <t>ｼﾞｮｼ</t>
    </rPh>
    <phoneticPr fontId="2" type="halfwidthKatakana"/>
  </si>
  <si>
    <t>種目１</t>
    <rPh sb="0" eb="2">
      <t>ｼｭﾓｸ</t>
    </rPh>
    <phoneticPr fontId="2" type="halfwidthKatakana"/>
  </si>
  <si>
    <t>最高記録</t>
    <rPh sb="0" eb="2">
      <t>ｻｲｺｳ</t>
    </rPh>
    <rPh sb="2" eb="4">
      <t>ｷﾛｸ</t>
    </rPh>
    <phoneticPr fontId="2" type="halfwidthKatakana"/>
  </si>
  <si>
    <t>種目２</t>
    <rPh sb="0" eb="2">
      <t>ｼｭﾓｸ</t>
    </rPh>
    <phoneticPr fontId="2" type="halfwidthKatakana"/>
  </si>
  <si>
    <t>種目３</t>
    <rPh sb="0" eb="2">
      <t>ｼｭﾓｸ</t>
    </rPh>
    <phoneticPr fontId="2" type="halfwidthKatakana"/>
  </si>
  <si>
    <t xml:space="preserve"> 申し込み一覧表（男子）</t>
    <rPh sb="1" eb="4">
      <t>モウシコ</t>
    </rPh>
    <rPh sb="5" eb="8">
      <t>イチランヒョウ</t>
    </rPh>
    <rPh sb="9" eb="11">
      <t>ダンシ</t>
    </rPh>
    <phoneticPr fontId="2"/>
  </si>
  <si>
    <t xml:space="preserve"> 申し込み一覧表（女子）</t>
    <rPh sb="1" eb="4">
      <t>モウシコ</t>
    </rPh>
    <rPh sb="5" eb="8">
      <t>イチランヒョウ</t>
    </rPh>
    <rPh sb="9" eb="11">
      <t>ジョシ</t>
    </rPh>
    <phoneticPr fontId="2"/>
  </si>
  <si>
    <t>参加料</t>
    <rPh sb="0" eb="3">
      <t>サンカリョウ</t>
    </rPh>
    <phoneticPr fontId="2"/>
  </si>
  <si>
    <t>男子種目数</t>
    <rPh sb="0" eb="2">
      <t>ダンシ</t>
    </rPh>
    <rPh sb="2" eb="4">
      <t>シュモク</t>
    </rPh>
    <rPh sb="4" eb="5">
      <t>スウ</t>
    </rPh>
    <phoneticPr fontId="2"/>
  </si>
  <si>
    <t>申込責任者(引率者氏名)</t>
    <phoneticPr fontId="2"/>
  </si>
  <si>
    <t>連絡先(TEL)</t>
    <phoneticPr fontId="2"/>
  </si>
  <si>
    <t>Noｶｰﾄﾞ</t>
    <phoneticPr fontId="2"/>
  </si>
  <si>
    <t>ふりがな</t>
    <phoneticPr fontId="2"/>
  </si>
  <si>
    <t>女子種目数</t>
    <rPh sb="0" eb="2">
      <t>ジョシ</t>
    </rPh>
    <rPh sb="2" eb="4">
      <t>シュモク</t>
    </rPh>
    <rPh sb="4" eb="5">
      <t>スウ</t>
    </rPh>
    <phoneticPr fontId="2"/>
  </si>
  <si>
    <t>1人目</t>
    <rPh sb="1" eb="2">
      <t>ﾆﾝ</t>
    </rPh>
    <rPh sb="2" eb="3">
      <t>ﾒ</t>
    </rPh>
    <phoneticPr fontId="2" type="halfwidthKatakana"/>
  </si>
  <si>
    <t>2人目</t>
    <rPh sb="1" eb="2">
      <t>ﾆﾝ</t>
    </rPh>
    <rPh sb="2" eb="3">
      <t>ﾒ</t>
    </rPh>
    <phoneticPr fontId="2" type="halfwidthKatakana"/>
  </si>
  <si>
    <t>3人目</t>
    <rPh sb="1" eb="2">
      <t>ﾆﾝ</t>
    </rPh>
    <rPh sb="2" eb="3">
      <t>ﾒ</t>
    </rPh>
    <phoneticPr fontId="2" type="halfwidthKatakana"/>
  </si>
  <si>
    <t>4人目</t>
    <rPh sb="1" eb="2">
      <t>ﾆﾝ</t>
    </rPh>
    <rPh sb="2" eb="3">
      <t>ﾒ</t>
    </rPh>
    <phoneticPr fontId="2" type="halfwidthKatakana"/>
  </si>
  <si>
    <t>5人目</t>
    <rPh sb="1" eb="2">
      <t>ニン</t>
    </rPh>
    <rPh sb="2" eb="3">
      <t>メ</t>
    </rPh>
    <phoneticPr fontId="2"/>
  </si>
  <si>
    <t>6人目</t>
    <rPh sb="1" eb="2">
      <t>ニン</t>
    </rPh>
    <rPh sb="2" eb="3">
      <t>メ</t>
    </rPh>
    <phoneticPr fontId="2"/>
  </si>
  <si>
    <t>部門</t>
    <rPh sb="0" eb="2">
      <t>ブモン</t>
    </rPh>
    <phoneticPr fontId="2"/>
  </si>
  <si>
    <t xml:space="preserve"> 申し込み一覧表（リレー）</t>
    <rPh sb="1" eb="4">
      <t>モウシコ</t>
    </rPh>
    <rPh sb="5" eb="8">
      <t>イチランヒョウ</t>
    </rPh>
    <phoneticPr fontId="2"/>
  </si>
  <si>
    <t>リレー種目数</t>
    <rPh sb="3" eb="5">
      <t>シュモク</t>
    </rPh>
    <rPh sb="5" eb="6">
      <t>スウ</t>
    </rPh>
    <phoneticPr fontId="2"/>
  </si>
  <si>
    <t>＊「部門」を正しく選択してください。「種目」リストに反映されます。</t>
    <rPh sb="2" eb="4">
      <t>ブモン</t>
    </rPh>
    <rPh sb="6" eb="7">
      <t>タダ</t>
    </rPh>
    <rPh sb="9" eb="11">
      <t>センタク</t>
    </rPh>
    <rPh sb="19" eb="21">
      <t>シュモク</t>
    </rPh>
    <rPh sb="26" eb="28">
      <t>ハンエイ</t>
    </rPh>
    <phoneticPr fontId="2"/>
  </si>
  <si>
    <t>＊「登録団体・学校名」は直接入力してください。</t>
    <rPh sb="2" eb="4">
      <t>トウロク</t>
    </rPh>
    <rPh sb="4" eb="6">
      <t>ダンタイ</t>
    </rPh>
    <rPh sb="7" eb="10">
      <t>ガッコウメイ</t>
    </rPh>
    <rPh sb="12" eb="14">
      <t>チョクセツ</t>
    </rPh>
    <rPh sb="14" eb="16">
      <t>ニュウリョク</t>
    </rPh>
    <phoneticPr fontId="2"/>
  </si>
  <si>
    <t>＊リレーのみの参加選手についても、一覧へ選手情報を登録してください。</t>
    <rPh sb="7" eb="9">
      <t>サンカ</t>
    </rPh>
    <rPh sb="9" eb="11">
      <t>センシュ</t>
    </rPh>
    <rPh sb="17" eb="19">
      <t>イチラン</t>
    </rPh>
    <rPh sb="20" eb="22">
      <t>センシュ</t>
    </rPh>
    <rPh sb="22" eb="24">
      <t>ジョウホウ</t>
    </rPh>
    <rPh sb="25" eb="27">
      <t>トウロク</t>
    </rPh>
    <phoneticPr fontId="2"/>
  </si>
  <si>
    <t>＊リレーの申し込み用紙は「申し込み一覧表（女子）」の下にあります。</t>
    <rPh sb="5" eb="6">
      <t>モウ</t>
    </rPh>
    <rPh sb="7" eb="8">
      <t>コ</t>
    </rPh>
    <rPh sb="9" eb="11">
      <t>ヨウシ</t>
    </rPh>
    <rPh sb="13" eb="14">
      <t>モウ</t>
    </rPh>
    <rPh sb="15" eb="16">
      <t>コ</t>
    </rPh>
    <rPh sb="17" eb="19">
      <t>イチラン</t>
    </rPh>
    <rPh sb="19" eb="20">
      <t>ヒョウ</t>
    </rPh>
    <rPh sb="21" eb="23">
      <t>ジョシ</t>
    </rPh>
    <rPh sb="26" eb="27">
      <t>シタ</t>
    </rPh>
    <phoneticPr fontId="2"/>
  </si>
  <si>
    <t>＊「部門」を正しく選択してください。</t>
    <rPh sb="2" eb="4">
      <t>ブモン</t>
    </rPh>
    <rPh sb="6" eb="7">
      <t>タダ</t>
    </rPh>
    <rPh sb="9" eb="11">
      <t>センタク</t>
    </rPh>
    <phoneticPr fontId="2"/>
  </si>
  <si>
    <t>＊小学生について、「学年」が正しく入力されていることを確認してください。</t>
    <rPh sb="1" eb="4">
      <t>ショウガクセイ</t>
    </rPh>
    <rPh sb="10" eb="12">
      <t>ガクネン</t>
    </rPh>
    <rPh sb="14" eb="15">
      <t>タダ</t>
    </rPh>
    <rPh sb="17" eb="19">
      <t>ニュウリョク</t>
    </rPh>
    <rPh sb="27" eb="29">
      <t>カクニン</t>
    </rPh>
    <phoneticPr fontId="2"/>
  </si>
  <si>
    <t>＊大会当日、押印した申し込み用紙を受付係へ提出してください。</t>
    <rPh sb="1" eb="3">
      <t>タイカイ</t>
    </rPh>
    <rPh sb="3" eb="5">
      <t>トウジツ</t>
    </rPh>
    <rPh sb="6" eb="8">
      <t>オウイン</t>
    </rPh>
    <rPh sb="10" eb="11">
      <t>モウ</t>
    </rPh>
    <rPh sb="12" eb="13">
      <t>コ</t>
    </rPh>
    <rPh sb="14" eb="16">
      <t>ヨウシ</t>
    </rPh>
    <rPh sb="17" eb="19">
      <t>ウケツケ</t>
    </rPh>
    <rPh sb="19" eb="20">
      <t>ガカリ</t>
    </rPh>
    <rPh sb="21" eb="23">
      <t>テイシュツ</t>
    </rPh>
    <phoneticPr fontId="2"/>
  </si>
  <si>
    <t>県名</t>
    <rPh sb="0" eb="2">
      <t>ケンメイ</t>
    </rPh>
    <phoneticPr fontId="2"/>
  </si>
  <si>
    <t>N1</t>
    <phoneticPr fontId="2"/>
  </si>
  <si>
    <t>S1</t>
    <phoneticPr fontId="2"/>
  </si>
  <si>
    <t>S2</t>
    <phoneticPr fontId="2"/>
  </si>
  <si>
    <t>S3</t>
    <phoneticPr fontId="2"/>
  </si>
  <si>
    <t>S4</t>
    <phoneticPr fontId="2"/>
  </si>
  <si>
    <t>S5</t>
    <phoneticPr fontId="2"/>
  </si>
  <si>
    <t>S6</t>
    <phoneticPr fontId="2"/>
  </si>
  <si>
    <t>M1-4</t>
    <phoneticPr fontId="2"/>
  </si>
  <si>
    <t>M5-6</t>
    <phoneticPr fontId="2"/>
  </si>
  <si>
    <t>W1-4</t>
    <phoneticPr fontId="2"/>
  </si>
  <si>
    <t>W5-6</t>
    <phoneticPr fontId="2"/>
  </si>
  <si>
    <t>MW56</t>
    <phoneticPr fontId="2"/>
  </si>
  <si>
    <t>ﾌﾘｶﾞﾅ</t>
    <phoneticPr fontId="2"/>
  </si>
  <si>
    <t>リレー区分</t>
    <rPh sb="3" eb="5">
      <t>クブン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</si>
  <si>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</si>
  <si>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</si>
  <si>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M1-2</t>
    <phoneticPr fontId="2"/>
  </si>
  <si>
    <t>W1-2</t>
    <phoneticPr fontId="2"/>
  </si>
  <si>
    <t>＊個人種目の参加は、２種目までです。</t>
    <rPh sb="1" eb="3">
      <t>コジン</t>
    </rPh>
    <rPh sb="3" eb="5">
      <t>シュモク</t>
    </rPh>
    <rPh sb="6" eb="8">
      <t>サンカ</t>
    </rPh>
    <rPh sb="11" eb="13">
      <t>シュモク</t>
    </rPh>
    <phoneticPr fontId="2"/>
  </si>
  <si>
    <t>＊個人種目の参加は２種目までです。</t>
    <phoneticPr fontId="2"/>
  </si>
  <si>
    <t>１００ｍ（１本目）</t>
    <rPh sb="6" eb="8">
      <t>ホンメ</t>
    </rPh>
    <phoneticPr fontId="16"/>
  </si>
  <si>
    <t>１００ｍ（２本目）</t>
    <rPh sb="6" eb="8">
      <t>ホンメ</t>
    </rPh>
    <phoneticPr fontId="16"/>
  </si>
  <si>
    <t>１５００ｍ</t>
  </si>
  <si>
    <t>１０００ｍ</t>
  </si>
  <si>
    <t>走幅跳</t>
    <rPh sb="0" eb="1">
      <t>ハシ</t>
    </rPh>
    <rPh sb="1" eb="3">
      <t>ハバト</t>
    </rPh>
    <phoneticPr fontId="16"/>
  </si>
  <si>
    <t>高校砲丸投</t>
    <rPh sb="0" eb="2">
      <t>コウコウ</t>
    </rPh>
    <rPh sb="2" eb="5">
      <t>ホウガンナ</t>
    </rPh>
    <phoneticPr fontId="16"/>
  </si>
  <si>
    <t>砲丸投</t>
    <rPh sb="0" eb="3">
      <t>ホウガンナ</t>
    </rPh>
    <phoneticPr fontId="16"/>
  </si>
  <si>
    <t>一般砲丸投</t>
    <rPh sb="0" eb="2">
      <t>イッパン</t>
    </rPh>
    <rPh sb="2" eb="5">
      <t>ホウガンナ</t>
    </rPh>
    <phoneticPr fontId="16"/>
  </si>
  <si>
    <t>令和４年度　第２回　香長地区陸上競技記録会</t>
    <rPh sb="0" eb="2">
      <t>ﾚｲﾜ</t>
    </rPh>
    <rPh sb="3" eb="5">
      <t>ﾈﾝﾄﾞ</t>
    </rPh>
    <rPh sb="6" eb="7">
      <t>ﾀﾞｲ</t>
    </rPh>
    <rPh sb="8" eb="9">
      <t>ｶｲ</t>
    </rPh>
    <rPh sb="10" eb="12">
      <t>ｶﾁｮｳ</t>
    </rPh>
    <rPh sb="12" eb="14">
      <t>ﾁｸ</t>
    </rPh>
    <rPh sb="14" eb="16">
      <t>ﾘｸｼﾞｮｳ</t>
    </rPh>
    <rPh sb="16" eb="18">
      <t>ｷｮｳｷﾞ</t>
    </rPh>
    <rPh sb="18" eb="21">
      <t>ｷﾛｸｶｲ</t>
    </rPh>
    <phoneticPr fontId="2" type="halfwidthKatak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</si>
</sst>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yyyy/m/d;@"/>
  </numFmts>
  <fonts count="17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6"/>
      <color indexed="12"/>
      <name val="ＭＳ ゴシック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b/>
      <sz val="9"/>
      <color indexed="12"/>
      <name val="ＭＳ ゴシック"/>
      <family val="3"/>
      <charset val="128"/>
    </font>
    <font>
      <sz val="9"/>
      <color indexed="55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indexed="55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6"/>
      <color rgb="FF006100"/>
      <name val="ＭＳ Ｐゴシック"/>
      <family val="3"/>
      <charset val="128"/>
      <scheme val="minor"/>
    </font>
    <font>
      <b/>
      <sz val="16"/>
      <color rgb="FF006100"/>
      <name val="ＭＳ Ｐゴシック"/>
      <family val="3"/>
      <charset val="128"/>
      <scheme val="minor"/>
    </font>
    <font>
      <b/>
      <sz val="14"/>
      <color rgb="FF006100"/>
      <name val="ＭＳ Ｐゴシック"/>
      <family val="3"/>
      <charset val="128"/>
      <scheme val="minor"/>
    </font>
    <font>
      <b/>
      <sz val="11"/>
      <color theme="3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8" borderId="0" applyNumberFormat="0" applyBorder="0" applyAlignment="0" applyProtection="0">
      <alignment vertical="center"/>
    </xf>
  </cellStyleXfs>
  <cellXfs count="120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Fill="1"/>
    <xf numFmtId="0" fontId="6" fillId="0" borderId="0" xfId="0" applyFont="1" applyAlignment="1" applyProtection="1">
      <alignment vertical="center"/>
    </xf>
    <xf numFmtId="49" fontId="7" fillId="0" borderId="0" xfId="2" quotePrefix="1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Alignment="1" applyProtection="1">
      <alignment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9" fillId="0" borderId="0" xfId="2" applyFont="1" applyFill="1" applyBorder="1" applyAlignment="1" applyProtection="1">
      <alignment horizontal="center" vertical="center"/>
    </xf>
    <xf numFmtId="0" fontId="6" fillId="2" borderId="8" xfId="0" applyNumberFormat="1" applyFont="1" applyFill="1" applyBorder="1" applyAlignment="1" applyProtection="1">
      <alignment horizontal="center" vertical="center"/>
    </xf>
    <xf numFmtId="0" fontId="6" fillId="2" borderId="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Continuous" vertical="center"/>
    </xf>
    <xf numFmtId="0" fontId="3" fillId="0" borderId="1" xfId="2" applyFont="1" applyFill="1" applyBorder="1" applyAlignment="1" applyProtection="1">
      <alignment horizontal="centerContinuous" vertical="center"/>
    </xf>
    <xf numFmtId="0" fontId="3" fillId="0" borderId="0" xfId="2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left" vertical="center"/>
    </xf>
    <xf numFmtId="0" fontId="6" fillId="0" borderId="11" xfId="0" applyNumberFormat="1" applyFont="1" applyFill="1" applyBorder="1" applyAlignment="1" applyProtection="1">
      <alignment horizontal="left" vertical="center"/>
    </xf>
    <xf numFmtId="0" fontId="6" fillId="0" borderId="12" xfId="0" applyNumberFormat="1" applyFont="1" applyFill="1" applyBorder="1" applyAlignment="1" applyProtection="1">
      <alignment horizontal="left" vertical="center"/>
    </xf>
    <xf numFmtId="0" fontId="6" fillId="0" borderId="13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6" fillId="0" borderId="14" xfId="0" applyNumberFormat="1" applyFont="1" applyFill="1" applyBorder="1" applyAlignment="1" applyProtection="1">
      <alignment horizontal="left" vertical="center"/>
    </xf>
    <xf numFmtId="0" fontId="6" fillId="4" borderId="1" xfId="2" applyFont="1" applyFill="1" applyBorder="1" applyAlignment="1" applyProtection="1">
      <alignment horizontal="right" vertical="center"/>
    </xf>
    <xf numFmtId="0" fontId="6" fillId="0" borderId="0" xfId="2" applyFont="1" applyFill="1" applyBorder="1" applyAlignment="1" applyProtection="1">
      <alignment horizontal="center" vertical="center"/>
    </xf>
    <xf numFmtId="49" fontId="3" fillId="0" borderId="0" xfId="2" applyNumberFormat="1" applyFont="1" applyFill="1" applyBorder="1" applyAlignment="1" applyProtection="1">
      <alignment horizontal="center" vertical="center"/>
      <protection locked="0"/>
    </xf>
    <xf numFmtId="0" fontId="3" fillId="4" borderId="1" xfId="2" applyFont="1" applyFill="1" applyBorder="1" applyAlignment="1" applyProtection="1">
      <alignment horizontal="right" vertical="center"/>
    </xf>
    <xf numFmtId="0" fontId="3" fillId="0" borderId="0" xfId="2" applyFont="1" applyFill="1" applyBorder="1" applyAlignment="1" applyProtection="1">
      <alignment horizontal="center" vertical="center"/>
    </xf>
    <xf numFmtId="0" fontId="10" fillId="0" borderId="15" xfId="0" applyNumberFormat="1" applyFont="1" applyFill="1" applyBorder="1" applyAlignment="1" applyProtection="1">
      <alignment horizontal="left" vertical="center"/>
    </xf>
    <xf numFmtId="0" fontId="6" fillId="0" borderId="16" xfId="0" applyNumberFormat="1" applyFont="1" applyFill="1" applyBorder="1" applyAlignment="1" applyProtection="1">
      <alignment horizontal="left" vertical="center"/>
    </xf>
    <xf numFmtId="0" fontId="6" fillId="0" borderId="17" xfId="0" applyNumberFormat="1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3" fillId="0" borderId="0" xfId="2" applyNumberFormat="1" applyFont="1" applyFill="1" applyBorder="1" applyAlignment="1" applyProtection="1">
      <alignment horizontal="center" vertical="center"/>
    </xf>
    <xf numFmtId="0" fontId="3" fillId="0" borderId="3" xfId="2" applyFont="1" applyFill="1" applyBorder="1" applyAlignment="1" applyProtection="1">
      <alignment vertical="center"/>
    </xf>
    <xf numFmtId="0" fontId="3" fillId="0" borderId="3" xfId="2" applyFont="1" applyFill="1" applyBorder="1" applyAlignment="1" applyProtection="1">
      <alignment horizontal="center" vertical="center"/>
    </xf>
    <xf numFmtId="0" fontId="3" fillId="0" borderId="3" xfId="2" applyNumberFormat="1" applyFont="1" applyFill="1" applyBorder="1" applyAlignment="1" applyProtection="1">
      <alignment horizontal="center" vertical="center"/>
    </xf>
    <xf numFmtId="49" fontId="3" fillId="0" borderId="3" xfId="2" applyNumberFormat="1" applyFont="1" applyFill="1" applyBorder="1" applyAlignment="1" applyProtection="1">
      <alignment horizontal="center" vertical="center"/>
    </xf>
    <xf numFmtId="49" fontId="3" fillId="0" borderId="0" xfId="2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6" fillId="2" borderId="6" xfId="0" applyNumberFormat="1" applyFont="1" applyFill="1" applyBorder="1" applyAlignment="1" applyProtection="1">
      <alignment horizontal="center" vertical="center"/>
    </xf>
    <xf numFmtId="0" fontId="6" fillId="2" borderId="7" xfId="0" applyNumberFormat="1" applyFont="1" applyFill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vertical="center"/>
    </xf>
    <xf numFmtId="0" fontId="6" fillId="0" borderId="16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Continuous" vertical="center"/>
    </xf>
    <xf numFmtId="49" fontId="4" fillId="0" borderId="0" xfId="2" quotePrefix="1" applyNumberFormat="1" applyFont="1" applyFill="1" applyBorder="1" applyAlignment="1" applyProtection="1">
      <alignment vertical="center"/>
    </xf>
    <xf numFmtId="0" fontId="13" fillId="8" borderId="0" xfId="3" applyFont="1" applyBorder="1" applyAlignment="1" applyProtection="1">
      <alignment horizontal="centerContinuous" vertical="center"/>
    </xf>
    <xf numFmtId="49" fontId="7" fillId="0" borderId="0" xfId="2" quotePrefix="1" applyNumberFormat="1" applyFont="1" applyFill="1" applyBorder="1" applyAlignment="1" applyProtection="1">
      <alignment vertical="center"/>
    </xf>
    <xf numFmtId="0" fontId="9" fillId="3" borderId="0" xfId="2" applyFont="1" applyFill="1" applyBorder="1" applyAlignment="1" applyProtection="1">
      <alignment horizontal="centerContinuous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4" borderId="3" xfId="0" applyNumberFormat="1" applyFont="1" applyFill="1" applyBorder="1" applyAlignment="1" applyProtection="1">
      <alignment horizontal="center" vertical="center"/>
      <protection locked="0"/>
    </xf>
    <xf numFmtId="0" fontId="6" fillId="5" borderId="3" xfId="0" applyNumberFormat="1" applyFont="1" applyFill="1" applyBorder="1" applyAlignment="1" applyProtection="1">
      <alignment horizontal="center" vertical="center"/>
      <protection locked="0"/>
    </xf>
    <xf numFmtId="0" fontId="3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4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5" borderId="3" xfId="2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Continuous" vertical="center"/>
    </xf>
    <xf numFmtId="0" fontId="12" fillId="0" borderId="1" xfId="0" applyFont="1" applyBorder="1" applyAlignment="1" applyProtection="1">
      <alignment horizontal="centerContinuous" vertical="center"/>
    </xf>
    <xf numFmtId="0" fontId="12" fillId="0" borderId="5" xfId="0" applyFont="1" applyBorder="1" applyAlignment="1" applyProtection="1">
      <alignment horizontal="centerContinuous" vertical="center"/>
    </xf>
    <xf numFmtId="0" fontId="6" fillId="0" borderId="5" xfId="0" applyFont="1" applyBorder="1" applyAlignment="1" applyProtection="1">
      <alignment horizontal="centerContinuous" vertical="center"/>
    </xf>
    <xf numFmtId="0" fontId="6" fillId="6" borderId="3" xfId="0" applyNumberFormat="1" applyFont="1" applyFill="1" applyBorder="1" applyAlignment="1" applyProtection="1">
      <alignment horizontal="center" vertical="center"/>
      <protection locked="0"/>
    </xf>
    <xf numFmtId="0" fontId="6" fillId="7" borderId="3" xfId="0" applyNumberFormat="1" applyFont="1" applyFill="1" applyBorder="1" applyAlignment="1" applyProtection="1">
      <alignment horizontal="center" vertical="center"/>
      <protection locked="0"/>
    </xf>
    <xf numFmtId="0" fontId="3" fillId="7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7" borderId="3" xfId="2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Continuous" vertical="center"/>
    </xf>
    <xf numFmtId="0" fontId="0" fillId="0" borderId="0" xfId="0" applyFill="1" applyBorder="1"/>
    <xf numFmtId="0" fontId="9" fillId="0" borderId="3" xfId="2" applyFont="1" applyFill="1" applyBorder="1" applyAlignment="1" applyProtection="1">
      <alignment horizontal="center" vertical="center"/>
    </xf>
    <xf numFmtId="176" fontId="3" fillId="4" borderId="3" xfId="2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6" fillId="6" borderId="1" xfId="2" applyFont="1" applyFill="1" applyBorder="1" applyAlignment="1" applyProtection="1">
      <alignment horizontal="right" vertical="center"/>
    </xf>
    <xf numFmtId="0" fontId="3" fillId="6" borderId="1" xfId="2" applyFont="1" applyFill="1" applyBorder="1" applyAlignment="1" applyProtection="1">
      <alignment horizontal="right" vertical="center"/>
    </xf>
    <xf numFmtId="0" fontId="6" fillId="0" borderId="12" xfId="0" applyFont="1" applyBorder="1" applyAlignment="1" applyProtection="1">
      <alignment vertical="center"/>
    </xf>
    <xf numFmtId="0" fontId="6" fillId="0" borderId="14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vertical="center"/>
    </xf>
    <xf numFmtId="0" fontId="14" fillId="8" borderId="0" xfId="3" applyFont="1" applyBorder="1" applyAlignment="1" applyProtection="1">
      <alignment horizontal="centerContinuous" vertical="center"/>
    </xf>
    <xf numFmtId="0" fontId="3" fillId="4" borderId="20" xfId="2" applyFont="1" applyFill="1" applyBorder="1" applyAlignment="1" applyProtection="1">
      <alignment horizontal="center" vertical="center"/>
      <protection locked="0"/>
    </xf>
    <xf numFmtId="177" fontId="3" fillId="4" borderId="20" xfId="2" applyNumberFormat="1" applyFont="1" applyFill="1" applyBorder="1" applyAlignment="1" applyProtection="1">
      <alignment horizontal="center" vertical="center"/>
      <protection locked="0"/>
    </xf>
    <xf numFmtId="0" fontId="3" fillId="6" borderId="20" xfId="2" applyFont="1" applyFill="1" applyBorder="1" applyAlignment="1" applyProtection="1">
      <alignment horizontal="center" vertical="center"/>
      <protection locked="0"/>
    </xf>
    <xf numFmtId="177" fontId="3" fillId="6" borderId="20" xfId="2" applyNumberFormat="1" applyFont="1" applyFill="1" applyBorder="1" applyAlignment="1" applyProtection="1">
      <alignment horizontal="center" vertical="center"/>
      <protection locked="0"/>
    </xf>
    <xf numFmtId="0" fontId="3" fillId="0" borderId="4" xfId="2" applyFont="1" applyFill="1" applyBorder="1" applyAlignment="1" applyProtection="1">
      <alignment vertical="center"/>
    </xf>
    <xf numFmtId="0" fontId="3" fillId="6" borderId="19" xfId="2" applyFont="1" applyFill="1" applyBorder="1" applyAlignment="1" applyProtection="1">
      <alignment horizontal="center" vertical="center"/>
      <protection locked="0"/>
    </xf>
    <xf numFmtId="0" fontId="3" fillId="4" borderId="19" xfId="2" applyFont="1" applyFill="1" applyBorder="1" applyAlignment="1" applyProtection="1">
      <alignment horizontal="center" vertical="center"/>
      <protection locked="0"/>
    </xf>
    <xf numFmtId="0" fontId="3" fillId="4" borderId="20" xfId="2" applyFont="1" applyFill="1" applyBorder="1" applyAlignment="1" applyProtection="1">
      <alignment horizontal="center" vertical="center" shrinkToFit="1"/>
      <protection locked="0"/>
    </xf>
    <xf numFmtId="0" fontId="3" fillId="4" borderId="20" xfId="2" applyNumberFormat="1" applyFont="1" applyFill="1" applyBorder="1" applyAlignment="1" applyProtection="1">
      <alignment horizontal="center" vertical="center" shrinkToFit="1"/>
      <protection locked="0"/>
    </xf>
    <xf numFmtId="0" fontId="3" fillId="6" borderId="20" xfId="2" applyFont="1" applyFill="1" applyBorder="1" applyAlignment="1" applyProtection="1">
      <alignment horizontal="center" vertical="center" shrinkToFit="1"/>
      <protection locked="0"/>
    </xf>
    <xf numFmtId="0" fontId="3" fillId="6" borderId="20" xfId="2" applyNumberFormat="1" applyFont="1" applyFill="1" applyBorder="1" applyAlignment="1" applyProtection="1">
      <alignment horizontal="center" vertical="center" shrinkToFit="1"/>
      <protection locked="0"/>
    </xf>
    <xf numFmtId="49" fontId="3" fillId="4" borderId="22" xfId="2" applyNumberFormat="1" applyFont="1" applyFill="1" applyBorder="1" applyAlignment="1" applyProtection="1">
      <alignment horizontal="center" vertical="center"/>
      <protection locked="0"/>
    </xf>
    <xf numFmtId="49" fontId="3" fillId="6" borderId="22" xfId="2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3" xfId="0" applyNumberFormat="1" applyBorder="1"/>
    <xf numFmtId="0" fontId="0" fillId="0" borderId="3" xfId="0" applyFill="1" applyBorder="1"/>
    <xf numFmtId="0" fontId="6" fillId="0" borderId="3" xfId="0" applyFont="1" applyBorder="1" applyAlignment="1" applyProtection="1">
      <alignment horizontal="centerContinuous" vertical="center"/>
    </xf>
    <xf numFmtId="0" fontId="11" fillId="0" borderId="5" xfId="2" applyNumberFormat="1" applyFont="1" applyFill="1" applyBorder="1" applyAlignment="1" applyProtection="1">
      <alignment vertical="center"/>
    </xf>
    <xf numFmtId="0" fontId="3" fillId="0" borderId="24" xfId="2" applyFont="1" applyFill="1" applyBorder="1" applyAlignment="1" applyProtection="1">
      <alignment vertical="center"/>
    </xf>
    <xf numFmtId="0" fontId="3" fillId="0" borderId="25" xfId="2" applyFont="1" applyFill="1" applyBorder="1" applyAlignment="1" applyProtection="1">
      <alignment vertical="center"/>
    </xf>
    <xf numFmtId="0" fontId="3" fillId="0" borderId="25" xfId="2" applyFont="1" applyFill="1" applyBorder="1" applyAlignment="1" applyProtection="1">
      <alignment horizontal="center" vertical="center"/>
    </xf>
    <xf numFmtId="49" fontId="3" fillId="0" borderId="25" xfId="2" applyNumberFormat="1" applyFont="1" applyFill="1" applyBorder="1" applyAlignment="1" applyProtection="1">
      <alignment vertical="center"/>
    </xf>
    <xf numFmtId="0" fontId="3" fillId="0" borderId="25" xfId="2" applyNumberFormat="1" applyFont="1" applyFill="1" applyBorder="1" applyAlignment="1" applyProtection="1">
      <alignment vertical="center"/>
    </xf>
    <xf numFmtId="0" fontId="11" fillId="0" borderId="25" xfId="2" applyNumberFormat="1" applyFont="1" applyFill="1" applyBorder="1" applyAlignment="1" applyProtection="1">
      <alignment vertical="center"/>
    </xf>
    <xf numFmtId="0" fontId="8" fillId="0" borderId="13" xfId="0" applyNumberFormat="1" applyFont="1" applyFill="1" applyBorder="1" applyAlignment="1" applyProtection="1">
      <alignment vertical="center"/>
    </xf>
    <xf numFmtId="0" fontId="10" fillId="0" borderId="13" xfId="0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left" vertical="center"/>
    </xf>
    <xf numFmtId="49" fontId="3" fillId="4" borderId="19" xfId="2" applyNumberFormat="1" applyFont="1" applyFill="1" applyBorder="1" applyAlignment="1" applyProtection="1">
      <alignment horizontal="right" vertical="center" shrinkToFit="1"/>
      <protection locked="0"/>
    </xf>
    <xf numFmtId="176" fontId="3" fillId="4" borderId="21" xfId="2" applyNumberFormat="1" applyFont="1" applyFill="1" applyBorder="1" applyAlignment="1" applyProtection="1">
      <alignment vertical="center" shrinkToFit="1"/>
      <protection locked="0"/>
    </xf>
    <xf numFmtId="49" fontId="3" fillId="4" borderId="23" xfId="2" applyNumberFormat="1" applyFont="1" applyFill="1" applyBorder="1" applyAlignment="1" applyProtection="1">
      <alignment horizontal="right" vertical="center" shrinkToFit="1"/>
      <protection locked="0"/>
    </xf>
    <xf numFmtId="49" fontId="3" fillId="6" borderId="19" xfId="2" applyNumberFormat="1" applyFont="1" applyFill="1" applyBorder="1" applyAlignment="1" applyProtection="1">
      <alignment horizontal="right" vertical="center" shrinkToFit="1"/>
      <protection locked="0"/>
    </xf>
    <xf numFmtId="176" fontId="3" fillId="6" borderId="21" xfId="2" applyNumberFormat="1" applyFont="1" applyFill="1" applyBorder="1" applyAlignment="1" applyProtection="1">
      <alignment vertical="center" shrinkToFit="1"/>
      <protection locked="0"/>
    </xf>
    <xf numFmtId="49" fontId="3" fillId="6" borderId="23" xfId="2" applyNumberFormat="1" applyFont="1" applyFill="1" applyBorder="1" applyAlignment="1" applyProtection="1">
      <alignment horizontal="right" vertical="center" shrinkToFit="1"/>
      <protection locked="0"/>
    </xf>
    <xf numFmtId="0" fontId="15" fillId="8" borderId="0" xfId="3" applyFont="1" applyBorder="1" applyAlignment="1" applyProtection="1">
      <alignment horizontal="centerContinuous" vertical="center" wrapText="1"/>
    </xf>
    <xf numFmtId="0" fontId="3" fillId="4" borderId="1" xfId="2" applyFont="1" applyFill="1" applyBorder="1" applyAlignment="1" applyProtection="1">
      <alignment horizontal="center" vertical="center"/>
      <protection locked="0"/>
    </xf>
    <xf numFmtId="49" fontId="3" fillId="4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2" applyFont="1" applyFill="1" applyBorder="1" applyAlignment="1" applyProtection="1">
      <alignment horizontal="center" vertical="center"/>
    </xf>
    <xf numFmtId="49" fontId="3" fillId="6" borderId="1" xfId="2" applyNumberFormat="1" applyFont="1" applyFill="1" applyBorder="1" applyAlignment="1" applyProtection="1">
      <alignment horizontal="center" vertical="center"/>
      <protection locked="0"/>
    </xf>
    <xf numFmtId="0" fontId="3" fillId="6" borderId="1" xfId="2" applyFont="1" applyFill="1" applyBorder="1" applyAlignment="1" applyProtection="1">
      <alignment horizontal="center" vertical="center"/>
      <protection locked="0"/>
    </xf>
  </cellXfs>
  <cellStyles count="4">
    <cellStyle name="標準" xfId="0" builtinId="0"/>
    <cellStyle name="標準_Sheet3" xfId="1" xr:uid="{00000000-0005-0000-0000-000001000000}"/>
    <cellStyle name="標準_申し込み表" xfId="2" xr:uid="{00000000-0005-0000-0000-000002000000}"/>
    <cellStyle name="良い" xfId="3" builtinId="26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E181"/>
  <sheetViews>
    <sheetView showGridLines="0" tabSelected="1" view="pageBreakPreview" zoomScaleNormal="50" zoomScaleSheetLayoutView="100" workbookViewId="0">
      <selection activeCell="D3" sqref="D3:F3"/>
    </sheetView>
  </sheetViews>
  <sheetFormatPr defaultRowHeight="24" customHeight="1" x14ac:dyDescent="0.15"/>
  <cols>
    <col min="1" max="1" width="3.25" style="3" customWidth="1"/>
    <col min="2" max="2" width="8.625" style="3" customWidth="1"/>
    <col min="3" max="3" width="16.125" style="3" customWidth="1"/>
    <col min="4" max="4" width="22" style="3" customWidth="1"/>
    <col min="5" max="5" width="4.625" style="3" customWidth="1"/>
    <col min="6" max="6" width="13.375" style="3" customWidth="1"/>
    <col min="7" max="7" width="13.375" style="33" customWidth="1"/>
    <col min="8" max="11" width="13.375" style="3" customWidth="1"/>
    <col min="12" max="14" width="15" style="8" hidden="1" customWidth="1"/>
    <col min="15" max="22" width="4.375" style="3" hidden="1" customWidth="1"/>
    <col min="23" max="23" width="12.375" style="3" hidden="1" customWidth="1"/>
    <col min="24" max="24" width="6.625" style="11" hidden="1" customWidth="1"/>
    <col min="25" max="28" width="6.625" style="12" hidden="1" customWidth="1"/>
    <col min="29" max="31" width="6.5" style="12" hidden="1" customWidth="1"/>
    <col min="32" max="32" width="9" style="3" customWidth="1"/>
    <col min="33" max="16384" width="9" style="3"/>
  </cols>
  <sheetData>
    <row r="1" spans="1:31" ht="24" customHeight="1" thickBot="1" x14ac:dyDescent="0.2">
      <c r="A1" s="48" t="s">
        <v>12</v>
      </c>
      <c r="B1" s="48"/>
      <c r="C1" s="48"/>
      <c r="D1" s="48"/>
      <c r="E1" s="48"/>
      <c r="F1" s="48"/>
      <c r="G1" s="4"/>
      <c r="H1" s="5"/>
      <c r="I1" s="6"/>
      <c r="J1" s="5"/>
      <c r="K1" s="6"/>
      <c r="L1" s="7"/>
      <c r="X1" s="9"/>
      <c r="Y1" s="10"/>
      <c r="Z1" s="10"/>
      <c r="AA1" s="10"/>
      <c r="AB1" s="10"/>
      <c r="AC1" s="10"/>
    </row>
    <row r="2" spans="1:31" ht="24" customHeight="1" thickBot="1" x14ac:dyDescent="0.2">
      <c r="A2" s="114" t="s">
        <v>66</v>
      </c>
      <c r="B2" s="49"/>
      <c r="C2" s="49"/>
      <c r="D2" s="49"/>
      <c r="E2" s="49"/>
      <c r="F2" s="49"/>
      <c r="G2" s="13"/>
      <c r="H2" s="14" t="s">
        <v>15</v>
      </c>
      <c r="I2" s="15">
        <f>COUNTA(H11:H55,J11:J55,L11:L55)</f>
        <v>0</v>
      </c>
      <c r="J2" s="14" t="s">
        <v>14</v>
      </c>
      <c r="K2" s="15" t="str">
        <f>IF(D3="",0,I2*IF(LEFT(D4,2)="小学",300,IF(LEFT(D4,2)="中学",400,IF(LEFT(D4,2)="一般",500))))&amp;"円"</f>
        <v>0円</v>
      </c>
      <c r="L2" s="16"/>
      <c r="M2" s="16"/>
      <c r="N2" s="16"/>
      <c r="X2" s="11">
        <v>1</v>
      </c>
      <c r="Y2" s="12" t="str">
        <f t="shared" ref="Y2:Y46" si="0">IF(COUNTIF(O:O,X2),INDEX(W:W,MATCH(X2,O:O,0)),"")</f>
        <v/>
      </c>
      <c r="Z2" s="12" t="str">
        <f t="shared" ref="Z2:Z46" si="1">IF(COUNTIF(P:P,X2),INDEX(W:W,MATCH(X2,P:P,0)),"")</f>
        <v/>
      </c>
      <c r="AA2" s="12" t="str">
        <f t="shared" ref="AA2:AA46" si="2">IF(COUNTIF(Q:Q,X2),INDEX(W:W,MATCH(X2,Q:Q,0)),"")</f>
        <v/>
      </c>
      <c r="AB2" s="12" t="str">
        <f t="shared" ref="AB2:AB46" si="3">IF(COUNTIF(R:R,X2),INDEX(W:W,MATCH(X2,R:R,0)),"")</f>
        <v/>
      </c>
      <c r="AC2" s="12" t="str">
        <f t="shared" ref="AC2:AC33" si="4">IF(COUNTIF(S:S,X2),INDEX(W:W,MATCH(X2,S:S,0)),"")</f>
        <v/>
      </c>
      <c r="AD2" s="12" t="str">
        <f t="shared" ref="AD2:AD33" si="5">IF(COUNTIF(T:T,X2),INDEX(W:W,MATCH(X2,T:T,0)),"")</f>
        <v/>
      </c>
      <c r="AE2" s="12" t="str">
        <f t="shared" ref="AE2:AE33" si="6">IF(COUNTIF(U:U,X2),INDEX(W:W,MATCH(X2,U:U,0)),"")</f>
        <v/>
      </c>
    </row>
    <row r="3" spans="1:31" ht="24" customHeight="1" thickTop="1" x14ac:dyDescent="0.15">
      <c r="A3" s="17" t="s">
        <v>0</v>
      </c>
      <c r="B3" s="17"/>
      <c r="C3" s="17"/>
      <c r="D3" s="115"/>
      <c r="E3" s="115"/>
      <c r="F3" s="115"/>
      <c r="G3" s="29"/>
      <c r="H3" s="19" t="s">
        <v>31</v>
      </c>
      <c r="I3" s="20"/>
      <c r="J3" s="20"/>
      <c r="K3" s="21"/>
      <c r="L3" s="23"/>
      <c r="M3" s="6"/>
      <c r="N3" s="6"/>
      <c r="X3" s="11">
        <v>2</v>
      </c>
      <c r="Y3" s="12" t="str">
        <f t="shared" si="0"/>
        <v/>
      </c>
      <c r="Z3" s="12" t="str">
        <f t="shared" si="1"/>
        <v/>
      </c>
      <c r="AA3" s="12" t="str">
        <f t="shared" si="2"/>
        <v/>
      </c>
      <c r="AB3" s="12" t="str">
        <f t="shared" si="3"/>
        <v/>
      </c>
      <c r="AC3" s="12" t="str">
        <f t="shared" si="4"/>
        <v/>
      </c>
      <c r="AD3" s="12" t="str">
        <f t="shared" si="5"/>
        <v/>
      </c>
      <c r="AE3" s="12" t="str">
        <f t="shared" si="6"/>
        <v/>
      </c>
    </row>
    <row r="4" spans="1:31" ht="24" customHeight="1" x14ac:dyDescent="0.15">
      <c r="A4" s="17" t="s">
        <v>27</v>
      </c>
      <c r="B4" s="17"/>
      <c r="C4" s="17"/>
      <c r="D4" s="115"/>
      <c r="E4" s="115"/>
      <c r="F4" s="115"/>
      <c r="G4" s="29"/>
      <c r="H4" s="22" t="s">
        <v>30</v>
      </c>
      <c r="I4" s="23"/>
      <c r="J4" s="23"/>
      <c r="K4" s="24"/>
      <c r="L4" s="106"/>
      <c r="M4" s="73"/>
      <c r="N4" s="73"/>
      <c r="X4" s="11">
        <v>3</v>
      </c>
      <c r="Y4" s="12" t="str">
        <f t="shared" si="0"/>
        <v/>
      </c>
      <c r="Z4" s="12" t="str">
        <f t="shared" si="1"/>
        <v/>
      </c>
      <c r="AA4" s="12" t="str">
        <f t="shared" si="2"/>
        <v/>
      </c>
      <c r="AB4" s="12" t="str">
        <f t="shared" si="3"/>
        <v/>
      </c>
      <c r="AC4" s="12" t="str">
        <f t="shared" si="4"/>
        <v/>
      </c>
      <c r="AD4" s="12" t="str">
        <f t="shared" si="5"/>
        <v/>
      </c>
      <c r="AE4" s="12" t="str">
        <f t="shared" si="6"/>
        <v/>
      </c>
    </row>
    <row r="5" spans="1:31" ht="24" customHeight="1" x14ac:dyDescent="0.15">
      <c r="A5" s="17" t="s">
        <v>16</v>
      </c>
      <c r="B5" s="17"/>
      <c r="C5" s="17"/>
      <c r="D5" s="115"/>
      <c r="E5" s="115"/>
      <c r="F5" s="25" t="s">
        <v>1</v>
      </c>
      <c r="G5" s="26"/>
      <c r="H5" s="22" t="s">
        <v>56</v>
      </c>
      <c r="I5" s="23"/>
      <c r="J5" s="23"/>
      <c r="K5" s="24"/>
      <c r="L5" s="106"/>
      <c r="M5" s="73"/>
      <c r="N5" s="73"/>
      <c r="X5" s="11">
        <v>4</v>
      </c>
      <c r="Y5" s="12" t="str">
        <f t="shared" si="0"/>
        <v/>
      </c>
      <c r="Z5" s="12" t="str">
        <f t="shared" si="1"/>
        <v/>
      </c>
      <c r="AA5" s="12" t="str">
        <f t="shared" si="2"/>
        <v/>
      </c>
      <c r="AB5" s="12" t="str">
        <f t="shared" si="3"/>
        <v/>
      </c>
      <c r="AC5" s="12" t="str">
        <f t="shared" si="4"/>
        <v/>
      </c>
      <c r="AD5" s="12" t="str">
        <f t="shared" si="5"/>
        <v/>
      </c>
      <c r="AE5" s="12" t="str">
        <f t="shared" si="6"/>
        <v/>
      </c>
    </row>
    <row r="6" spans="1:31" ht="24" customHeight="1" x14ac:dyDescent="0.15">
      <c r="A6" s="17" t="s">
        <v>17</v>
      </c>
      <c r="B6" s="17"/>
      <c r="C6" s="17"/>
      <c r="D6" s="116"/>
      <c r="E6" s="116"/>
      <c r="F6" s="116"/>
      <c r="G6" s="39"/>
      <c r="H6" s="22" t="s">
        <v>32</v>
      </c>
      <c r="I6" s="23"/>
      <c r="J6" s="23"/>
      <c r="K6" s="24"/>
      <c r="L6" s="106"/>
      <c r="M6" s="73"/>
      <c r="N6" s="73"/>
      <c r="X6" s="11">
        <v>5</v>
      </c>
      <c r="Y6" s="12" t="str">
        <f t="shared" si="0"/>
        <v/>
      </c>
      <c r="Z6" s="12" t="str">
        <f t="shared" si="1"/>
        <v/>
      </c>
      <c r="AA6" s="12" t="str">
        <f t="shared" si="2"/>
        <v/>
      </c>
      <c r="AB6" s="12" t="str">
        <f t="shared" si="3"/>
        <v/>
      </c>
      <c r="AC6" s="12" t="str">
        <f t="shared" si="4"/>
        <v/>
      </c>
      <c r="AD6" s="12" t="str">
        <f t="shared" si="5"/>
        <v/>
      </c>
      <c r="AE6" s="12" t="str">
        <f t="shared" si="6"/>
        <v/>
      </c>
    </row>
    <row r="7" spans="1:31" ht="24" customHeight="1" x14ac:dyDescent="0.15">
      <c r="A7" s="17" t="s">
        <v>2</v>
      </c>
      <c r="B7" s="17"/>
      <c r="C7" s="17"/>
      <c r="D7" s="115"/>
      <c r="E7" s="115"/>
      <c r="F7" s="28" t="s">
        <v>1</v>
      </c>
      <c r="G7" s="29"/>
      <c r="H7" s="105" t="s">
        <v>33</v>
      </c>
      <c r="I7" s="23"/>
      <c r="J7" s="23"/>
      <c r="K7" s="24"/>
      <c r="L7" s="23"/>
      <c r="M7" s="6"/>
      <c r="N7" s="6"/>
      <c r="X7" s="11">
        <v>6</v>
      </c>
      <c r="Y7" s="12" t="str">
        <f t="shared" si="0"/>
        <v/>
      </c>
      <c r="Z7" s="12" t="str">
        <f t="shared" si="1"/>
        <v/>
      </c>
      <c r="AA7" s="12" t="str">
        <f t="shared" si="2"/>
        <v/>
      </c>
      <c r="AB7" s="12" t="str">
        <f t="shared" si="3"/>
        <v/>
      </c>
      <c r="AC7" s="12" t="str">
        <f t="shared" si="4"/>
        <v/>
      </c>
      <c r="AD7" s="12" t="str">
        <f t="shared" si="5"/>
        <v/>
      </c>
      <c r="AE7" s="12" t="str">
        <f t="shared" si="6"/>
        <v/>
      </c>
    </row>
    <row r="8" spans="1:31" ht="24" customHeight="1" thickBot="1" x14ac:dyDescent="0.2">
      <c r="H8" s="107" t="s">
        <v>36</v>
      </c>
      <c r="I8" s="31"/>
      <c r="J8" s="31"/>
      <c r="K8" s="32"/>
      <c r="L8" s="34"/>
      <c r="M8" s="34"/>
      <c r="N8" s="34"/>
      <c r="X8" s="11">
        <v>7</v>
      </c>
      <c r="Y8" s="12" t="str">
        <f t="shared" si="0"/>
        <v/>
      </c>
      <c r="Z8" s="12" t="str">
        <f t="shared" si="1"/>
        <v/>
      </c>
      <c r="AA8" s="12" t="str">
        <f t="shared" si="2"/>
        <v/>
      </c>
      <c r="AB8" s="12" t="str">
        <f t="shared" si="3"/>
        <v/>
      </c>
      <c r="AC8" s="12" t="str">
        <f t="shared" si="4"/>
        <v/>
      </c>
      <c r="AD8" s="12" t="str">
        <f t="shared" si="5"/>
        <v/>
      </c>
      <c r="AE8" s="12" t="str">
        <f t="shared" si="6"/>
        <v/>
      </c>
    </row>
    <row r="9" spans="1:31" ht="24" customHeight="1" thickTop="1" x14ac:dyDescent="0.15">
      <c r="A9" s="84"/>
      <c r="B9" s="71" t="s">
        <v>6</v>
      </c>
      <c r="C9" s="98"/>
      <c r="D9" s="99"/>
      <c r="E9" s="99"/>
      <c r="F9" s="100"/>
      <c r="G9" s="100"/>
      <c r="H9" s="101"/>
      <c r="I9" s="99"/>
      <c r="J9" s="102"/>
      <c r="K9" s="101"/>
      <c r="L9" s="103"/>
      <c r="M9" s="103"/>
      <c r="N9" s="97"/>
      <c r="O9" s="60" t="s">
        <v>51</v>
      </c>
      <c r="P9" s="47"/>
      <c r="Q9" s="47"/>
      <c r="R9" s="47"/>
      <c r="S9" s="63"/>
      <c r="T9" s="47"/>
      <c r="U9" s="63"/>
      <c r="X9" s="11">
        <v>8</v>
      </c>
      <c r="Y9" s="12" t="str">
        <f t="shared" si="0"/>
        <v/>
      </c>
      <c r="Z9" s="12" t="str">
        <f t="shared" si="1"/>
        <v/>
      </c>
      <c r="AA9" s="12" t="str">
        <f t="shared" si="2"/>
        <v/>
      </c>
      <c r="AB9" s="12" t="str">
        <f t="shared" si="3"/>
        <v/>
      </c>
      <c r="AC9" s="12" t="str">
        <f t="shared" si="4"/>
        <v/>
      </c>
      <c r="AD9" s="12" t="str">
        <f t="shared" si="5"/>
        <v/>
      </c>
      <c r="AE9" s="12" t="str">
        <f t="shared" si="6"/>
        <v/>
      </c>
    </row>
    <row r="10" spans="1:31" ht="24" customHeight="1" x14ac:dyDescent="0.15">
      <c r="A10" s="36"/>
      <c r="B10" s="36" t="s">
        <v>18</v>
      </c>
      <c r="C10" s="36" t="s">
        <v>3</v>
      </c>
      <c r="D10" s="37" t="s">
        <v>19</v>
      </c>
      <c r="E10" s="36" t="s">
        <v>5</v>
      </c>
      <c r="F10" s="36" t="s">
        <v>4</v>
      </c>
      <c r="G10" s="36" t="s">
        <v>37</v>
      </c>
      <c r="H10" s="38" t="s">
        <v>8</v>
      </c>
      <c r="I10" s="38" t="s">
        <v>9</v>
      </c>
      <c r="J10" s="38" t="s">
        <v>10</v>
      </c>
      <c r="K10" s="38" t="s">
        <v>9</v>
      </c>
      <c r="L10" s="38" t="s">
        <v>11</v>
      </c>
      <c r="M10" s="38" t="s">
        <v>9</v>
      </c>
      <c r="N10" s="38" t="s">
        <v>50</v>
      </c>
      <c r="O10" s="10" t="s">
        <v>45</v>
      </c>
      <c r="P10" s="10" t="s">
        <v>46</v>
      </c>
      <c r="Q10" s="10" t="s">
        <v>47</v>
      </c>
      <c r="R10" s="10" t="s">
        <v>48</v>
      </c>
      <c r="S10" s="10" t="s">
        <v>49</v>
      </c>
      <c r="T10" s="52" t="s">
        <v>54</v>
      </c>
      <c r="U10" s="52" t="s">
        <v>55</v>
      </c>
      <c r="V10" s="33"/>
      <c r="W10" s="33"/>
      <c r="X10" s="11">
        <v>9</v>
      </c>
      <c r="Y10" s="12" t="str">
        <f t="shared" si="0"/>
        <v/>
      </c>
      <c r="Z10" s="12" t="str">
        <f t="shared" si="1"/>
        <v/>
      </c>
      <c r="AA10" s="12" t="str">
        <f t="shared" si="2"/>
        <v/>
      </c>
      <c r="AB10" s="12" t="str">
        <f t="shared" si="3"/>
        <v/>
      </c>
      <c r="AC10" s="12" t="str">
        <f t="shared" si="4"/>
        <v/>
      </c>
      <c r="AD10" s="12" t="str">
        <f t="shared" si="5"/>
        <v/>
      </c>
      <c r="AE10" s="12" t="str">
        <f t="shared" si="6"/>
        <v/>
      </c>
    </row>
    <row r="11" spans="1:31" ht="24" customHeight="1" x14ac:dyDescent="0.15">
      <c r="A11" s="84">
        <v>1</v>
      </c>
      <c r="B11" s="86"/>
      <c r="C11" s="87"/>
      <c r="D11" s="88"/>
      <c r="E11" s="80"/>
      <c r="F11" s="81"/>
      <c r="G11" s="91"/>
      <c r="H11" s="108"/>
      <c r="I11" s="109"/>
      <c r="J11" s="110"/>
      <c r="K11" s="109"/>
      <c r="L11" s="108"/>
      <c r="M11" s="109"/>
      <c r="N11" s="72" t="str">
        <f>ASC(PHONETIC(D11))</f>
        <v/>
      </c>
      <c r="O11" s="12" t="str">
        <f>IF(AND(E11&gt;=1,E11&lt;5),1,"")</f>
        <v/>
      </c>
      <c r="P11" s="12" t="str">
        <f>IF(E11&gt;4,1,"")</f>
        <v/>
      </c>
      <c r="Q11" s="12"/>
      <c r="R11" s="12"/>
      <c r="S11" s="12" t="str">
        <f>IF(E11&gt;4,1,"")</f>
        <v/>
      </c>
      <c r="T11" s="12" t="str">
        <f>IF(AND(E11&gt;=1,E11&lt;3),1,"")</f>
        <v/>
      </c>
      <c r="U11" s="12"/>
      <c r="V11" s="3" t="str">
        <f>IF(C11&lt;&gt;"",1,"")</f>
        <v/>
      </c>
      <c r="W11" s="3" t="str">
        <f>B11&amp;C11&amp;""</f>
        <v/>
      </c>
      <c r="X11" s="11">
        <v>10</v>
      </c>
      <c r="Y11" s="12" t="str">
        <f t="shared" si="0"/>
        <v/>
      </c>
      <c r="Z11" s="12" t="str">
        <f t="shared" si="1"/>
        <v/>
      </c>
      <c r="AA11" s="12" t="str">
        <f t="shared" si="2"/>
        <v/>
      </c>
      <c r="AB11" s="12" t="str">
        <f t="shared" si="3"/>
        <v/>
      </c>
      <c r="AC11" s="12" t="str">
        <f t="shared" si="4"/>
        <v/>
      </c>
      <c r="AD11" s="12" t="str">
        <f t="shared" si="5"/>
        <v/>
      </c>
      <c r="AE11" s="12" t="str">
        <f t="shared" si="6"/>
        <v/>
      </c>
    </row>
    <row r="12" spans="1:31" ht="24" customHeight="1" x14ac:dyDescent="0.15">
      <c r="A12" s="84">
        <v>2</v>
      </c>
      <c r="B12" s="86"/>
      <c r="C12" s="87"/>
      <c r="D12" s="88"/>
      <c r="E12" s="80"/>
      <c r="F12" s="81"/>
      <c r="G12" s="91"/>
      <c r="H12" s="108"/>
      <c r="I12" s="109"/>
      <c r="J12" s="110"/>
      <c r="K12" s="109"/>
      <c r="L12" s="108"/>
      <c r="M12" s="109"/>
      <c r="N12" s="72" t="str">
        <f t="shared" ref="N12:N55" si="7">ASC(PHONETIC(D12))</f>
        <v/>
      </c>
      <c r="O12" s="12" t="str">
        <f>IF(AND(E12&gt;=1,E12&lt;5),MAX($O$11:O11)+1,"")</f>
        <v/>
      </c>
      <c r="P12" s="12" t="str">
        <f>IF(AND(E12&gt;4),MAX($P$11:P11)+1,"")</f>
        <v/>
      </c>
      <c r="Q12" s="12"/>
      <c r="R12" s="12"/>
      <c r="S12" s="12" t="str">
        <f>IF(AND(E12&gt;4),MAX($S$11:S11)+1,"")</f>
        <v/>
      </c>
      <c r="T12" s="12" t="str">
        <f>IF(AND(E12&gt;=1,E12&lt;3),MAX($T$11:T11)+1,"")</f>
        <v/>
      </c>
      <c r="U12" s="12"/>
      <c r="V12" s="3" t="str">
        <f>IF(C12&lt;&gt;"",MAX($V$11:V11)+1,"")</f>
        <v/>
      </c>
      <c r="W12" s="3" t="str">
        <f t="shared" ref="W12:W55" si="8">B12&amp;C12&amp;""</f>
        <v/>
      </c>
      <c r="X12" s="11">
        <v>11</v>
      </c>
      <c r="Y12" s="12" t="str">
        <f t="shared" si="0"/>
        <v/>
      </c>
      <c r="Z12" s="12" t="str">
        <f t="shared" si="1"/>
        <v/>
      </c>
      <c r="AA12" s="12" t="str">
        <f t="shared" si="2"/>
        <v/>
      </c>
      <c r="AB12" s="12" t="str">
        <f t="shared" si="3"/>
        <v/>
      </c>
      <c r="AC12" s="12" t="str">
        <f t="shared" si="4"/>
        <v/>
      </c>
      <c r="AD12" s="12" t="str">
        <f t="shared" si="5"/>
        <v/>
      </c>
      <c r="AE12" s="12" t="str">
        <f t="shared" si="6"/>
        <v/>
      </c>
    </row>
    <row r="13" spans="1:31" s="33" customFormat="1" ht="24" customHeight="1" x14ac:dyDescent="0.15">
      <c r="A13" s="84">
        <v>3</v>
      </c>
      <c r="B13" s="86"/>
      <c r="C13" s="87"/>
      <c r="D13" s="88"/>
      <c r="E13" s="80"/>
      <c r="F13" s="81"/>
      <c r="G13" s="91"/>
      <c r="H13" s="108"/>
      <c r="I13" s="109"/>
      <c r="J13" s="110"/>
      <c r="K13" s="109"/>
      <c r="L13" s="108"/>
      <c r="M13" s="109"/>
      <c r="N13" s="72" t="str">
        <f t="shared" si="7"/>
        <v/>
      </c>
      <c r="O13" s="12" t="str">
        <f>IF(AND(E13&gt;=1,E13&lt;5),MAX($O$11:O12)+1,"")</f>
        <v/>
      </c>
      <c r="P13" s="12" t="str">
        <f>IF(AND(E13&gt;4),MAX($P$11:P12)+1,"")</f>
        <v/>
      </c>
      <c r="Q13" s="12"/>
      <c r="R13" s="12"/>
      <c r="S13" s="12" t="str">
        <f>IF(AND(E13&gt;4),MAX($S$11:S12)+1,"")</f>
        <v/>
      </c>
      <c r="T13" s="12" t="str">
        <f>IF(AND(E13&gt;=1,E13&lt;3),MAX($T$11:T12)+1,"")</f>
        <v/>
      </c>
      <c r="U13" s="12"/>
      <c r="V13" s="3" t="str">
        <f>IF(C13&lt;&gt;"",MAX($V$11:V12)+1,"")</f>
        <v/>
      </c>
      <c r="W13" s="3" t="str">
        <f t="shared" si="8"/>
        <v/>
      </c>
      <c r="X13" s="11">
        <v>12</v>
      </c>
      <c r="Y13" s="12" t="str">
        <f t="shared" si="0"/>
        <v/>
      </c>
      <c r="Z13" s="12" t="str">
        <f t="shared" si="1"/>
        <v/>
      </c>
      <c r="AA13" s="12" t="str">
        <f t="shared" si="2"/>
        <v/>
      </c>
      <c r="AB13" s="12" t="str">
        <f t="shared" si="3"/>
        <v/>
      </c>
      <c r="AC13" s="12" t="str">
        <f t="shared" si="4"/>
        <v/>
      </c>
      <c r="AD13" s="12" t="str">
        <f t="shared" si="5"/>
        <v/>
      </c>
      <c r="AE13" s="12" t="str">
        <f t="shared" si="6"/>
        <v/>
      </c>
    </row>
    <row r="14" spans="1:31" s="33" customFormat="1" ht="24" customHeight="1" x14ac:dyDescent="0.15">
      <c r="A14" s="84">
        <v>4</v>
      </c>
      <c r="B14" s="86"/>
      <c r="C14" s="87"/>
      <c r="D14" s="88"/>
      <c r="E14" s="80"/>
      <c r="F14" s="81"/>
      <c r="G14" s="91"/>
      <c r="H14" s="108"/>
      <c r="I14" s="109"/>
      <c r="J14" s="110"/>
      <c r="K14" s="109"/>
      <c r="L14" s="108"/>
      <c r="M14" s="109"/>
      <c r="N14" s="72" t="str">
        <f t="shared" si="7"/>
        <v/>
      </c>
      <c r="O14" s="12" t="str">
        <f>IF(AND(E14&gt;=1,E14&lt;5),MAX($O$11:O13)+1,"")</f>
        <v/>
      </c>
      <c r="P14" s="12" t="str">
        <f>IF(AND(E14&gt;4),MAX($P$11:P13)+1,"")</f>
        <v/>
      </c>
      <c r="Q14" s="12"/>
      <c r="R14" s="12"/>
      <c r="S14" s="12" t="str">
        <f>IF(AND(E14&gt;4),MAX($S$11:S13)+1,"")</f>
        <v/>
      </c>
      <c r="T14" s="12" t="str">
        <f>IF(AND(E14&gt;=1,E14&lt;3),MAX($T$11:T13)+1,"")</f>
        <v/>
      </c>
      <c r="U14" s="12"/>
      <c r="V14" s="3" t="str">
        <f>IF(C14&lt;&gt;"",MAX($V$11:V13)+1,"")</f>
        <v/>
      </c>
      <c r="W14" s="3" t="str">
        <f t="shared" si="8"/>
        <v/>
      </c>
      <c r="X14" s="11">
        <v>13</v>
      </c>
      <c r="Y14" s="12" t="str">
        <f t="shared" si="0"/>
        <v/>
      </c>
      <c r="Z14" s="12" t="str">
        <f t="shared" si="1"/>
        <v/>
      </c>
      <c r="AA14" s="12" t="str">
        <f t="shared" si="2"/>
        <v/>
      </c>
      <c r="AB14" s="12" t="str">
        <f t="shared" si="3"/>
        <v/>
      </c>
      <c r="AC14" s="12" t="str">
        <f t="shared" si="4"/>
        <v/>
      </c>
      <c r="AD14" s="12" t="str">
        <f t="shared" si="5"/>
        <v/>
      </c>
      <c r="AE14" s="12" t="str">
        <f t="shared" si="6"/>
        <v/>
      </c>
    </row>
    <row r="15" spans="1:31" ht="24" customHeight="1" x14ac:dyDescent="0.15">
      <c r="A15" s="84">
        <v>5</v>
      </c>
      <c r="B15" s="86"/>
      <c r="C15" s="87"/>
      <c r="D15" s="88"/>
      <c r="E15" s="80"/>
      <c r="F15" s="81"/>
      <c r="G15" s="91"/>
      <c r="H15" s="108"/>
      <c r="I15" s="109"/>
      <c r="J15" s="110"/>
      <c r="K15" s="109"/>
      <c r="L15" s="108"/>
      <c r="M15" s="109"/>
      <c r="N15" s="72" t="str">
        <f t="shared" si="7"/>
        <v/>
      </c>
      <c r="O15" s="12" t="str">
        <f>IF(AND(E15&gt;=1,E15&lt;5),MAX($O$11:O14)+1,"")</f>
        <v/>
      </c>
      <c r="P15" s="12" t="str">
        <f>IF(AND(E15&gt;4),MAX($P$11:P14)+1,"")</f>
        <v/>
      </c>
      <c r="Q15" s="12"/>
      <c r="R15" s="12"/>
      <c r="S15" s="12" t="str">
        <f>IF(AND(E15&gt;4),MAX($S$11:S14)+1,"")</f>
        <v/>
      </c>
      <c r="T15" s="12" t="str">
        <f>IF(AND(E15&gt;=1,E15&lt;3),MAX($T$11:T14)+1,"")</f>
        <v/>
      </c>
      <c r="U15" s="12"/>
      <c r="V15" s="3" t="str">
        <f>IF(C15&lt;&gt;"",MAX($V$11:V14)+1,"")</f>
        <v/>
      </c>
      <c r="W15" s="3" t="str">
        <f t="shared" si="8"/>
        <v/>
      </c>
      <c r="X15" s="11">
        <v>14</v>
      </c>
      <c r="Y15" s="12" t="str">
        <f t="shared" si="0"/>
        <v/>
      </c>
      <c r="Z15" s="12" t="str">
        <f t="shared" si="1"/>
        <v/>
      </c>
      <c r="AA15" s="12" t="str">
        <f t="shared" si="2"/>
        <v/>
      </c>
      <c r="AB15" s="12" t="str">
        <f t="shared" si="3"/>
        <v/>
      </c>
      <c r="AC15" s="12" t="str">
        <f t="shared" si="4"/>
        <v/>
      </c>
      <c r="AD15" s="12" t="str">
        <f t="shared" si="5"/>
        <v/>
      </c>
      <c r="AE15" s="12" t="str">
        <f t="shared" si="6"/>
        <v/>
      </c>
    </row>
    <row r="16" spans="1:31" ht="24" customHeight="1" x14ac:dyDescent="0.15">
      <c r="A16" s="84">
        <v>6</v>
      </c>
      <c r="B16" s="86"/>
      <c r="C16" s="87"/>
      <c r="D16" s="88"/>
      <c r="E16" s="80"/>
      <c r="F16" s="81"/>
      <c r="G16" s="91"/>
      <c r="H16" s="108"/>
      <c r="I16" s="109"/>
      <c r="J16" s="110"/>
      <c r="K16" s="109"/>
      <c r="L16" s="108"/>
      <c r="M16" s="109"/>
      <c r="N16" s="72" t="str">
        <f t="shared" si="7"/>
        <v/>
      </c>
      <c r="O16" s="12" t="str">
        <f>IF(AND(E16&gt;=1,E16&lt;5),MAX($O$11:O15)+1,"")</f>
        <v/>
      </c>
      <c r="P16" s="12" t="str">
        <f>IF(AND(E16&gt;4),MAX($P$11:P15)+1,"")</f>
        <v/>
      </c>
      <c r="Q16" s="12"/>
      <c r="R16" s="12"/>
      <c r="S16" s="12" t="str">
        <f>IF(AND(E16&gt;4),MAX($S$11:S15)+1,"")</f>
        <v/>
      </c>
      <c r="T16" s="12" t="str">
        <f>IF(AND(E16&gt;=1,E16&lt;3),MAX($T$11:T15)+1,"")</f>
        <v/>
      </c>
      <c r="U16" s="12"/>
      <c r="V16" s="3" t="str">
        <f>IF(C16&lt;&gt;"",MAX($V$11:V15)+1,"")</f>
        <v/>
      </c>
      <c r="W16" s="3" t="str">
        <f t="shared" si="8"/>
        <v/>
      </c>
      <c r="X16" s="11">
        <v>15</v>
      </c>
      <c r="Y16" s="12" t="str">
        <f t="shared" si="0"/>
        <v/>
      </c>
      <c r="Z16" s="12" t="str">
        <f t="shared" si="1"/>
        <v/>
      </c>
      <c r="AA16" s="12" t="str">
        <f t="shared" si="2"/>
        <v/>
      </c>
      <c r="AB16" s="12" t="str">
        <f t="shared" si="3"/>
        <v/>
      </c>
      <c r="AC16" s="12" t="str">
        <f t="shared" si="4"/>
        <v/>
      </c>
      <c r="AD16" s="12" t="str">
        <f t="shared" si="5"/>
        <v/>
      </c>
      <c r="AE16" s="12" t="str">
        <f t="shared" si="6"/>
        <v/>
      </c>
    </row>
    <row r="17" spans="1:31" ht="24" customHeight="1" x14ac:dyDescent="0.15">
      <c r="A17" s="84">
        <v>7</v>
      </c>
      <c r="B17" s="86"/>
      <c r="C17" s="87"/>
      <c r="D17" s="88"/>
      <c r="E17" s="80"/>
      <c r="F17" s="81"/>
      <c r="G17" s="91"/>
      <c r="H17" s="108"/>
      <c r="I17" s="109"/>
      <c r="J17" s="110"/>
      <c r="K17" s="109"/>
      <c r="L17" s="108"/>
      <c r="M17" s="109"/>
      <c r="N17" s="72" t="str">
        <f t="shared" si="7"/>
        <v/>
      </c>
      <c r="O17" s="12" t="str">
        <f>IF(AND(E17&gt;=1,E17&lt;5),MAX($O$11:O16)+1,"")</f>
        <v/>
      </c>
      <c r="P17" s="12" t="str">
        <f>IF(AND(E17&gt;4),MAX($P$11:P16)+1,"")</f>
        <v/>
      </c>
      <c r="Q17" s="12"/>
      <c r="R17" s="12"/>
      <c r="S17" s="12" t="str">
        <f>IF(AND(E17&gt;4),MAX($S$11:S16)+1,"")</f>
        <v/>
      </c>
      <c r="T17" s="12" t="str">
        <f>IF(AND(E17&gt;=1,E17&lt;3),MAX($T$11:T16)+1,"")</f>
        <v/>
      </c>
      <c r="U17" s="12"/>
      <c r="V17" s="3" t="str">
        <f>IF(C17&lt;&gt;"",MAX($V$11:V16)+1,"")</f>
        <v/>
      </c>
      <c r="W17" s="3" t="str">
        <f t="shared" si="8"/>
        <v/>
      </c>
      <c r="X17" s="11">
        <v>16</v>
      </c>
      <c r="Y17" s="12" t="str">
        <f t="shared" si="0"/>
        <v/>
      </c>
      <c r="Z17" s="12" t="str">
        <f t="shared" si="1"/>
        <v/>
      </c>
      <c r="AA17" s="12" t="str">
        <f t="shared" si="2"/>
        <v/>
      </c>
      <c r="AB17" s="12" t="str">
        <f t="shared" si="3"/>
        <v/>
      </c>
      <c r="AC17" s="12" t="str">
        <f t="shared" si="4"/>
        <v/>
      </c>
      <c r="AD17" s="12" t="str">
        <f t="shared" si="5"/>
        <v/>
      </c>
      <c r="AE17" s="12" t="str">
        <f t="shared" si="6"/>
        <v/>
      </c>
    </row>
    <row r="18" spans="1:31" ht="24" customHeight="1" x14ac:dyDescent="0.15">
      <c r="A18" s="84">
        <v>8</v>
      </c>
      <c r="B18" s="86"/>
      <c r="C18" s="87"/>
      <c r="D18" s="88"/>
      <c r="E18" s="80"/>
      <c r="F18" s="81"/>
      <c r="G18" s="91"/>
      <c r="H18" s="108"/>
      <c r="I18" s="109"/>
      <c r="J18" s="110"/>
      <c r="K18" s="109"/>
      <c r="L18" s="108"/>
      <c r="M18" s="109"/>
      <c r="N18" s="72" t="str">
        <f t="shared" si="7"/>
        <v/>
      </c>
      <c r="O18" s="12" t="str">
        <f>IF(AND(E18&gt;=1,E18&lt;5),MAX($O$11:O17)+1,"")</f>
        <v/>
      </c>
      <c r="P18" s="12" t="str">
        <f>IF(AND(E18&gt;4),MAX($P$11:P17)+1,"")</f>
        <v/>
      </c>
      <c r="Q18" s="12"/>
      <c r="R18" s="12"/>
      <c r="S18" s="12" t="str">
        <f>IF(AND(E18&gt;4),MAX($S$11:S17)+1,"")</f>
        <v/>
      </c>
      <c r="T18" s="12" t="str">
        <f>IF(AND(E18&gt;=1,E18&lt;3),MAX($T$11:T17)+1,"")</f>
        <v/>
      </c>
      <c r="U18" s="12"/>
      <c r="V18" s="3" t="str">
        <f>IF(C18&lt;&gt;"",MAX($V$11:V17)+1,"")</f>
        <v/>
      </c>
      <c r="W18" s="3" t="str">
        <f t="shared" si="8"/>
        <v/>
      </c>
      <c r="X18" s="11">
        <v>17</v>
      </c>
      <c r="Y18" s="12" t="str">
        <f t="shared" si="0"/>
        <v/>
      </c>
      <c r="Z18" s="12" t="str">
        <f t="shared" si="1"/>
        <v/>
      </c>
      <c r="AA18" s="12" t="str">
        <f t="shared" si="2"/>
        <v/>
      </c>
      <c r="AB18" s="12" t="str">
        <f t="shared" si="3"/>
        <v/>
      </c>
      <c r="AC18" s="12" t="str">
        <f t="shared" si="4"/>
        <v/>
      </c>
      <c r="AD18" s="12" t="str">
        <f t="shared" si="5"/>
        <v/>
      </c>
      <c r="AE18" s="12" t="str">
        <f t="shared" si="6"/>
        <v/>
      </c>
    </row>
    <row r="19" spans="1:31" ht="24" customHeight="1" x14ac:dyDescent="0.15">
      <c r="A19" s="84">
        <v>9</v>
      </c>
      <c r="B19" s="86"/>
      <c r="C19" s="87"/>
      <c r="D19" s="88"/>
      <c r="E19" s="80"/>
      <c r="F19" s="81"/>
      <c r="G19" s="91"/>
      <c r="H19" s="108"/>
      <c r="I19" s="109"/>
      <c r="J19" s="110"/>
      <c r="K19" s="109"/>
      <c r="L19" s="108"/>
      <c r="M19" s="109"/>
      <c r="N19" s="72" t="str">
        <f t="shared" si="7"/>
        <v/>
      </c>
      <c r="O19" s="12" t="str">
        <f>IF(AND(E19&gt;=1,E19&lt;5),MAX($O$11:O18)+1,"")</f>
        <v/>
      </c>
      <c r="P19" s="12" t="str">
        <f>IF(AND(E19&gt;4),MAX($P$11:P18)+1,"")</f>
        <v/>
      </c>
      <c r="Q19" s="12"/>
      <c r="R19" s="12"/>
      <c r="S19" s="12" t="str">
        <f>IF(AND(E19&gt;4),MAX($S$11:S18)+1,"")</f>
        <v/>
      </c>
      <c r="T19" s="12" t="str">
        <f>IF(AND(E19&gt;=1,E19&lt;3),MAX($T$11:T18)+1,"")</f>
        <v/>
      </c>
      <c r="U19" s="12"/>
      <c r="V19" s="3" t="str">
        <f>IF(C19&lt;&gt;"",MAX($V$11:V18)+1,"")</f>
        <v/>
      </c>
      <c r="W19" s="3" t="str">
        <f t="shared" si="8"/>
        <v/>
      </c>
      <c r="X19" s="11">
        <v>18</v>
      </c>
      <c r="Y19" s="12" t="str">
        <f t="shared" si="0"/>
        <v/>
      </c>
      <c r="Z19" s="12" t="str">
        <f t="shared" si="1"/>
        <v/>
      </c>
      <c r="AA19" s="12" t="str">
        <f t="shared" si="2"/>
        <v/>
      </c>
      <c r="AB19" s="12" t="str">
        <f t="shared" si="3"/>
        <v/>
      </c>
      <c r="AC19" s="12" t="str">
        <f t="shared" si="4"/>
        <v/>
      </c>
      <c r="AD19" s="12" t="str">
        <f t="shared" si="5"/>
        <v/>
      </c>
      <c r="AE19" s="12" t="str">
        <f t="shared" si="6"/>
        <v/>
      </c>
    </row>
    <row r="20" spans="1:31" ht="24" customHeight="1" x14ac:dyDescent="0.15">
      <c r="A20" s="84">
        <v>10</v>
      </c>
      <c r="B20" s="86"/>
      <c r="C20" s="87"/>
      <c r="D20" s="88"/>
      <c r="E20" s="80"/>
      <c r="F20" s="81"/>
      <c r="G20" s="91"/>
      <c r="H20" s="108"/>
      <c r="I20" s="109"/>
      <c r="J20" s="110"/>
      <c r="K20" s="109"/>
      <c r="L20" s="108"/>
      <c r="M20" s="109"/>
      <c r="N20" s="72" t="str">
        <f t="shared" si="7"/>
        <v/>
      </c>
      <c r="O20" s="12" t="str">
        <f>IF(AND(E20&gt;=1,E20&lt;5),MAX($O$11:O19)+1,"")</f>
        <v/>
      </c>
      <c r="P20" s="12" t="str">
        <f>IF(AND(E20&gt;4),MAX($P$11:P19)+1,"")</f>
        <v/>
      </c>
      <c r="Q20" s="12"/>
      <c r="R20" s="12"/>
      <c r="S20" s="12" t="str">
        <f>IF(AND(E20&gt;4),MAX($S$11:S19)+1,"")</f>
        <v/>
      </c>
      <c r="T20" s="12" t="str">
        <f>IF(AND(E20&gt;=1,E20&lt;3),MAX($T$11:T19)+1,"")</f>
        <v/>
      </c>
      <c r="U20" s="12"/>
      <c r="V20" s="3" t="str">
        <f>IF(C20&lt;&gt;"",MAX($V$11:V19)+1,"")</f>
        <v/>
      </c>
      <c r="W20" s="3" t="str">
        <f t="shared" si="8"/>
        <v/>
      </c>
      <c r="X20" s="11">
        <v>19</v>
      </c>
      <c r="Y20" s="12" t="str">
        <f t="shared" si="0"/>
        <v/>
      </c>
      <c r="Z20" s="12" t="str">
        <f t="shared" si="1"/>
        <v/>
      </c>
      <c r="AA20" s="12" t="str">
        <f t="shared" si="2"/>
        <v/>
      </c>
      <c r="AB20" s="12" t="str">
        <f t="shared" si="3"/>
        <v/>
      </c>
      <c r="AC20" s="12" t="str">
        <f t="shared" si="4"/>
        <v/>
      </c>
      <c r="AD20" s="12" t="str">
        <f t="shared" si="5"/>
        <v/>
      </c>
      <c r="AE20" s="12" t="str">
        <f t="shared" si="6"/>
        <v/>
      </c>
    </row>
    <row r="21" spans="1:31" ht="24" customHeight="1" x14ac:dyDescent="0.15">
      <c r="A21" s="84">
        <v>11</v>
      </c>
      <c r="B21" s="86"/>
      <c r="C21" s="87"/>
      <c r="D21" s="88"/>
      <c r="E21" s="80"/>
      <c r="F21" s="81"/>
      <c r="G21" s="91"/>
      <c r="H21" s="108"/>
      <c r="I21" s="109"/>
      <c r="J21" s="110"/>
      <c r="K21" s="109"/>
      <c r="L21" s="108"/>
      <c r="M21" s="109"/>
      <c r="N21" s="72" t="str">
        <f t="shared" si="7"/>
        <v/>
      </c>
      <c r="O21" s="12" t="str">
        <f>IF(AND(E21&gt;=1,E21&lt;5),MAX($O$11:O20)+1,"")</f>
        <v/>
      </c>
      <c r="P21" s="12" t="str">
        <f>IF(AND(E21&gt;4),MAX($P$11:P20)+1,"")</f>
        <v/>
      </c>
      <c r="Q21" s="12"/>
      <c r="R21" s="12"/>
      <c r="S21" s="12" t="str">
        <f>IF(AND(E21&gt;4),MAX($S$11:S20)+1,"")</f>
        <v/>
      </c>
      <c r="T21" s="12" t="str">
        <f>IF(AND(E21&gt;=1,E21&lt;3),MAX($T$11:T20)+1,"")</f>
        <v/>
      </c>
      <c r="U21" s="12"/>
      <c r="V21" s="3" t="str">
        <f>IF(C21&lt;&gt;"",MAX($V$11:V20)+1,"")</f>
        <v/>
      </c>
      <c r="W21" s="3" t="str">
        <f t="shared" si="8"/>
        <v/>
      </c>
      <c r="X21" s="11">
        <v>20</v>
      </c>
      <c r="Y21" s="12" t="str">
        <f t="shared" si="0"/>
        <v/>
      </c>
      <c r="Z21" s="12" t="str">
        <f t="shared" si="1"/>
        <v/>
      </c>
      <c r="AA21" s="12" t="str">
        <f t="shared" si="2"/>
        <v/>
      </c>
      <c r="AB21" s="12" t="str">
        <f t="shared" si="3"/>
        <v/>
      </c>
      <c r="AC21" s="12" t="str">
        <f t="shared" si="4"/>
        <v/>
      </c>
      <c r="AD21" s="12" t="str">
        <f t="shared" si="5"/>
        <v/>
      </c>
      <c r="AE21" s="12" t="str">
        <f t="shared" si="6"/>
        <v/>
      </c>
    </row>
    <row r="22" spans="1:31" ht="24" customHeight="1" x14ac:dyDescent="0.15">
      <c r="A22" s="84">
        <v>12</v>
      </c>
      <c r="B22" s="86"/>
      <c r="C22" s="87"/>
      <c r="D22" s="88"/>
      <c r="E22" s="80"/>
      <c r="F22" s="81"/>
      <c r="G22" s="91"/>
      <c r="H22" s="108"/>
      <c r="I22" s="109"/>
      <c r="J22" s="110"/>
      <c r="K22" s="109"/>
      <c r="L22" s="108"/>
      <c r="M22" s="109"/>
      <c r="N22" s="72" t="str">
        <f t="shared" si="7"/>
        <v/>
      </c>
      <c r="O22" s="12" t="str">
        <f>IF(AND(E22&gt;=1,E22&lt;5),MAX($O$11:O21)+1,"")</f>
        <v/>
      </c>
      <c r="P22" s="12" t="str">
        <f>IF(AND(E22&gt;4),MAX($P$11:P21)+1,"")</f>
        <v/>
      </c>
      <c r="Q22" s="12"/>
      <c r="R22" s="12"/>
      <c r="S22" s="12" t="str">
        <f>IF(AND(E22&gt;4),MAX($S$11:S21)+1,"")</f>
        <v/>
      </c>
      <c r="T22" s="12" t="str">
        <f>IF(AND(E22&gt;=1,E22&lt;3),MAX($T$11:T21)+1,"")</f>
        <v/>
      </c>
      <c r="U22" s="12"/>
      <c r="V22" s="3" t="str">
        <f>IF(C22&lt;&gt;"",MAX($V$11:V21)+1,"")</f>
        <v/>
      </c>
      <c r="W22" s="3" t="str">
        <f t="shared" si="8"/>
        <v/>
      </c>
      <c r="X22" s="11">
        <v>21</v>
      </c>
      <c r="Y22" s="12" t="str">
        <f t="shared" si="0"/>
        <v/>
      </c>
      <c r="Z22" s="12" t="str">
        <f t="shared" si="1"/>
        <v/>
      </c>
      <c r="AA22" s="12" t="str">
        <f t="shared" si="2"/>
        <v/>
      </c>
      <c r="AB22" s="12" t="str">
        <f t="shared" si="3"/>
        <v/>
      </c>
      <c r="AC22" s="12" t="str">
        <f t="shared" si="4"/>
        <v/>
      </c>
      <c r="AD22" s="12" t="str">
        <f t="shared" si="5"/>
        <v/>
      </c>
      <c r="AE22" s="12" t="str">
        <f t="shared" si="6"/>
        <v/>
      </c>
    </row>
    <row r="23" spans="1:31" ht="24" customHeight="1" x14ac:dyDescent="0.15">
      <c r="A23" s="84">
        <v>13</v>
      </c>
      <c r="B23" s="86"/>
      <c r="C23" s="87"/>
      <c r="D23" s="88"/>
      <c r="E23" s="80"/>
      <c r="F23" s="81"/>
      <c r="G23" s="91"/>
      <c r="H23" s="108"/>
      <c r="I23" s="109"/>
      <c r="J23" s="110"/>
      <c r="K23" s="109"/>
      <c r="L23" s="108"/>
      <c r="M23" s="109"/>
      <c r="N23" s="72" t="str">
        <f t="shared" si="7"/>
        <v/>
      </c>
      <c r="O23" s="12" t="str">
        <f>IF(AND(E23&gt;=1,E23&lt;5),MAX($O$11:O22)+1,"")</f>
        <v/>
      </c>
      <c r="P23" s="12" t="str">
        <f>IF(AND(E23&gt;4),MAX($P$11:P22)+1,"")</f>
        <v/>
      </c>
      <c r="Q23" s="12"/>
      <c r="R23" s="12"/>
      <c r="S23" s="12" t="str">
        <f>IF(AND(E23&gt;4),MAX($S$11:S22)+1,"")</f>
        <v/>
      </c>
      <c r="T23" s="12" t="str">
        <f>IF(AND(E23&gt;=1,E23&lt;3),MAX($T$11:T22)+1,"")</f>
        <v/>
      </c>
      <c r="U23" s="12"/>
      <c r="V23" s="3" t="str">
        <f>IF(C23&lt;&gt;"",MAX($V$11:V22)+1,"")</f>
        <v/>
      </c>
      <c r="W23" s="3" t="str">
        <f t="shared" si="8"/>
        <v/>
      </c>
      <c r="X23" s="11">
        <v>22</v>
      </c>
      <c r="Y23" s="12" t="str">
        <f t="shared" si="0"/>
        <v/>
      </c>
      <c r="Z23" s="12" t="str">
        <f t="shared" si="1"/>
        <v/>
      </c>
      <c r="AA23" s="12" t="str">
        <f t="shared" si="2"/>
        <v/>
      </c>
      <c r="AB23" s="12" t="str">
        <f t="shared" si="3"/>
        <v/>
      </c>
      <c r="AC23" s="12" t="str">
        <f t="shared" si="4"/>
        <v/>
      </c>
      <c r="AD23" s="12" t="str">
        <f t="shared" si="5"/>
        <v/>
      </c>
      <c r="AE23" s="12" t="str">
        <f t="shared" si="6"/>
        <v/>
      </c>
    </row>
    <row r="24" spans="1:31" ht="24" customHeight="1" x14ac:dyDescent="0.15">
      <c r="A24" s="84">
        <v>14</v>
      </c>
      <c r="B24" s="86"/>
      <c r="C24" s="87"/>
      <c r="D24" s="88"/>
      <c r="E24" s="80"/>
      <c r="F24" s="81"/>
      <c r="G24" s="91"/>
      <c r="H24" s="108"/>
      <c r="I24" s="109"/>
      <c r="J24" s="110"/>
      <c r="K24" s="109"/>
      <c r="L24" s="108"/>
      <c r="M24" s="109"/>
      <c r="N24" s="72" t="str">
        <f t="shared" si="7"/>
        <v/>
      </c>
      <c r="O24" s="12" t="str">
        <f>IF(AND(E24&gt;=1,E24&lt;5),MAX($O$11:O23)+1,"")</f>
        <v/>
      </c>
      <c r="P24" s="12" t="str">
        <f>IF(AND(E24&gt;4),MAX($P$11:P23)+1,"")</f>
        <v/>
      </c>
      <c r="Q24" s="12"/>
      <c r="R24" s="12"/>
      <c r="S24" s="12" t="str">
        <f>IF(AND(E24&gt;4),MAX($S$11:S23)+1,"")</f>
        <v/>
      </c>
      <c r="T24" s="12" t="str">
        <f>IF(AND(E24&gt;=1,E24&lt;3),MAX($T$11:T23)+1,"")</f>
        <v/>
      </c>
      <c r="U24" s="12"/>
      <c r="V24" s="3" t="str">
        <f>IF(C24&lt;&gt;"",MAX($V$11:V23)+1,"")</f>
        <v/>
      </c>
      <c r="W24" s="3" t="str">
        <f t="shared" si="8"/>
        <v/>
      </c>
      <c r="X24" s="11">
        <v>23</v>
      </c>
      <c r="Y24" s="12" t="str">
        <f t="shared" si="0"/>
        <v/>
      </c>
      <c r="Z24" s="12" t="str">
        <f t="shared" si="1"/>
        <v/>
      </c>
      <c r="AA24" s="12" t="str">
        <f t="shared" si="2"/>
        <v/>
      </c>
      <c r="AB24" s="12" t="str">
        <f t="shared" si="3"/>
        <v/>
      </c>
      <c r="AC24" s="12" t="str">
        <f t="shared" si="4"/>
        <v/>
      </c>
      <c r="AD24" s="12" t="str">
        <f t="shared" si="5"/>
        <v/>
      </c>
      <c r="AE24" s="12" t="str">
        <f t="shared" si="6"/>
        <v/>
      </c>
    </row>
    <row r="25" spans="1:31" ht="24" customHeight="1" x14ac:dyDescent="0.15">
      <c r="A25" s="84">
        <v>15</v>
      </c>
      <c r="B25" s="86"/>
      <c r="C25" s="87"/>
      <c r="D25" s="88"/>
      <c r="E25" s="80"/>
      <c r="F25" s="81"/>
      <c r="G25" s="91"/>
      <c r="H25" s="108"/>
      <c r="I25" s="109"/>
      <c r="J25" s="110"/>
      <c r="K25" s="109"/>
      <c r="L25" s="108"/>
      <c r="M25" s="109"/>
      <c r="N25" s="72" t="str">
        <f t="shared" si="7"/>
        <v/>
      </c>
      <c r="O25" s="12" t="str">
        <f>IF(AND(E25&gt;=1,E25&lt;5),MAX($O$11:O24)+1,"")</f>
        <v/>
      </c>
      <c r="P25" s="12" t="str">
        <f>IF(AND(E25&gt;4),MAX($P$11:P24)+1,"")</f>
        <v/>
      </c>
      <c r="Q25" s="12"/>
      <c r="R25" s="12"/>
      <c r="S25" s="12" t="str">
        <f>IF(AND(E25&gt;4),MAX($S$11:S24)+1,"")</f>
        <v/>
      </c>
      <c r="T25" s="12" t="str">
        <f>IF(AND(E25&gt;=1,E25&lt;3),MAX($T$11:T24)+1,"")</f>
        <v/>
      </c>
      <c r="U25" s="12"/>
      <c r="V25" s="3" t="str">
        <f>IF(C25&lt;&gt;"",MAX($V$11:V24)+1,"")</f>
        <v/>
      </c>
      <c r="W25" s="3" t="str">
        <f t="shared" si="8"/>
        <v/>
      </c>
      <c r="X25" s="11">
        <v>24</v>
      </c>
      <c r="Y25" s="12" t="str">
        <f t="shared" si="0"/>
        <v/>
      </c>
      <c r="Z25" s="12" t="str">
        <f t="shared" si="1"/>
        <v/>
      </c>
      <c r="AA25" s="12" t="str">
        <f t="shared" si="2"/>
        <v/>
      </c>
      <c r="AB25" s="12" t="str">
        <f t="shared" si="3"/>
        <v/>
      </c>
      <c r="AC25" s="12" t="str">
        <f t="shared" si="4"/>
        <v/>
      </c>
      <c r="AD25" s="12" t="str">
        <f t="shared" si="5"/>
        <v/>
      </c>
      <c r="AE25" s="12" t="str">
        <f t="shared" si="6"/>
        <v/>
      </c>
    </row>
    <row r="26" spans="1:31" ht="24" customHeight="1" x14ac:dyDescent="0.15">
      <c r="A26" s="84">
        <v>16</v>
      </c>
      <c r="B26" s="86"/>
      <c r="C26" s="87"/>
      <c r="D26" s="88"/>
      <c r="E26" s="80"/>
      <c r="F26" s="81"/>
      <c r="G26" s="91"/>
      <c r="H26" s="108"/>
      <c r="I26" s="109"/>
      <c r="J26" s="110"/>
      <c r="K26" s="109"/>
      <c r="L26" s="108"/>
      <c r="M26" s="109"/>
      <c r="N26" s="72" t="str">
        <f t="shared" si="7"/>
        <v/>
      </c>
      <c r="O26" s="12" t="str">
        <f>IF(AND(E26&gt;=1,E26&lt;5),MAX($O$11:O25)+1,"")</f>
        <v/>
      </c>
      <c r="P26" s="12" t="str">
        <f>IF(AND(E26&gt;4),MAX($P$11:P25)+1,"")</f>
        <v/>
      </c>
      <c r="Q26" s="12"/>
      <c r="R26" s="12"/>
      <c r="S26" s="12" t="str">
        <f>IF(AND(E26&gt;4),MAX($S$11:S25)+1,"")</f>
        <v/>
      </c>
      <c r="T26" s="12" t="str">
        <f>IF(AND(E26&gt;=1,E26&lt;3),MAX($T$11:T25)+1,"")</f>
        <v/>
      </c>
      <c r="U26" s="12"/>
      <c r="V26" s="3" t="str">
        <f>IF(C26&lt;&gt;"",MAX($V$11:V25)+1,"")</f>
        <v/>
      </c>
      <c r="W26" s="3" t="str">
        <f t="shared" si="8"/>
        <v/>
      </c>
      <c r="X26" s="11">
        <v>25</v>
      </c>
      <c r="Y26" s="12" t="str">
        <f t="shared" si="0"/>
        <v/>
      </c>
      <c r="Z26" s="12" t="str">
        <f t="shared" si="1"/>
        <v/>
      </c>
      <c r="AA26" s="12" t="str">
        <f t="shared" si="2"/>
        <v/>
      </c>
      <c r="AB26" s="12" t="str">
        <f t="shared" si="3"/>
        <v/>
      </c>
      <c r="AC26" s="12" t="str">
        <f t="shared" si="4"/>
        <v/>
      </c>
      <c r="AD26" s="12" t="str">
        <f t="shared" si="5"/>
        <v/>
      </c>
      <c r="AE26" s="12" t="str">
        <f t="shared" si="6"/>
        <v/>
      </c>
    </row>
    <row r="27" spans="1:31" ht="24" customHeight="1" x14ac:dyDescent="0.15">
      <c r="A27" s="84">
        <v>17</v>
      </c>
      <c r="B27" s="86"/>
      <c r="C27" s="87"/>
      <c r="D27" s="88"/>
      <c r="E27" s="80"/>
      <c r="F27" s="81"/>
      <c r="G27" s="91"/>
      <c r="H27" s="108"/>
      <c r="I27" s="109"/>
      <c r="J27" s="110"/>
      <c r="K27" s="109"/>
      <c r="L27" s="108"/>
      <c r="M27" s="109"/>
      <c r="N27" s="72" t="str">
        <f t="shared" si="7"/>
        <v/>
      </c>
      <c r="O27" s="12" t="str">
        <f>IF(AND(E27&gt;=1,E27&lt;5),MAX($O$11:O26)+1,"")</f>
        <v/>
      </c>
      <c r="P27" s="12" t="str">
        <f>IF(AND(E27&gt;4),MAX($P$11:P26)+1,"")</f>
        <v/>
      </c>
      <c r="Q27" s="12"/>
      <c r="R27" s="12"/>
      <c r="S27" s="12" t="str">
        <f>IF(AND(E27&gt;4),MAX($S$11:S26)+1,"")</f>
        <v/>
      </c>
      <c r="T27" s="12" t="str">
        <f>IF(AND(E27&gt;=1,E27&lt;3),MAX($T$11:T26)+1,"")</f>
        <v/>
      </c>
      <c r="U27" s="12"/>
      <c r="V27" s="3" t="str">
        <f>IF(C27&lt;&gt;"",MAX($V$11:V26)+1,"")</f>
        <v/>
      </c>
      <c r="W27" s="3" t="str">
        <f t="shared" si="8"/>
        <v/>
      </c>
      <c r="X27" s="11">
        <v>26</v>
      </c>
      <c r="Y27" s="12" t="str">
        <f t="shared" si="0"/>
        <v/>
      </c>
      <c r="Z27" s="12" t="str">
        <f t="shared" si="1"/>
        <v/>
      </c>
      <c r="AA27" s="12" t="str">
        <f t="shared" si="2"/>
        <v/>
      </c>
      <c r="AB27" s="12" t="str">
        <f t="shared" si="3"/>
        <v/>
      </c>
      <c r="AC27" s="12" t="str">
        <f t="shared" si="4"/>
        <v/>
      </c>
      <c r="AD27" s="12" t="str">
        <f t="shared" si="5"/>
        <v/>
      </c>
      <c r="AE27" s="12" t="str">
        <f t="shared" si="6"/>
        <v/>
      </c>
    </row>
    <row r="28" spans="1:31" ht="24" customHeight="1" x14ac:dyDescent="0.15">
      <c r="A28" s="84">
        <v>18</v>
      </c>
      <c r="B28" s="86"/>
      <c r="C28" s="87"/>
      <c r="D28" s="88"/>
      <c r="E28" s="80"/>
      <c r="F28" s="81"/>
      <c r="G28" s="91"/>
      <c r="H28" s="108"/>
      <c r="I28" s="109"/>
      <c r="J28" s="110"/>
      <c r="K28" s="109"/>
      <c r="L28" s="108"/>
      <c r="M28" s="109"/>
      <c r="N28" s="72" t="str">
        <f t="shared" si="7"/>
        <v/>
      </c>
      <c r="O28" s="12" t="str">
        <f>IF(AND(E28&gt;=1,E28&lt;5),MAX($O$11:O27)+1,"")</f>
        <v/>
      </c>
      <c r="P28" s="12" t="str">
        <f>IF(AND(E28&gt;4),MAX($P$11:P27)+1,"")</f>
        <v/>
      </c>
      <c r="Q28" s="12"/>
      <c r="R28" s="12"/>
      <c r="S28" s="12" t="str">
        <f>IF(AND(E28&gt;4),MAX($S$11:S27)+1,"")</f>
        <v/>
      </c>
      <c r="T28" s="12" t="str">
        <f>IF(AND(E28&gt;=1,E28&lt;3),MAX($T$11:T27)+1,"")</f>
        <v/>
      </c>
      <c r="U28" s="12"/>
      <c r="V28" s="3" t="str">
        <f>IF(C28&lt;&gt;"",MAX($V$11:V27)+1,"")</f>
        <v/>
      </c>
      <c r="W28" s="3" t="str">
        <f t="shared" si="8"/>
        <v/>
      </c>
      <c r="X28" s="11">
        <v>27</v>
      </c>
      <c r="Y28" s="12" t="str">
        <f t="shared" si="0"/>
        <v/>
      </c>
      <c r="Z28" s="12" t="str">
        <f t="shared" si="1"/>
        <v/>
      </c>
      <c r="AA28" s="12" t="str">
        <f t="shared" si="2"/>
        <v/>
      </c>
      <c r="AB28" s="12" t="str">
        <f t="shared" si="3"/>
        <v/>
      </c>
      <c r="AC28" s="12" t="str">
        <f t="shared" si="4"/>
        <v/>
      </c>
      <c r="AD28" s="12" t="str">
        <f t="shared" si="5"/>
        <v/>
      </c>
      <c r="AE28" s="12" t="str">
        <f t="shared" si="6"/>
        <v/>
      </c>
    </row>
    <row r="29" spans="1:31" ht="24" customHeight="1" x14ac:dyDescent="0.15">
      <c r="A29" s="84">
        <v>19</v>
      </c>
      <c r="B29" s="86"/>
      <c r="C29" s="87"/>
      <c r="D29" s="88"/>
      <c r="E29" s="80"/>
      <c r="F29" s="81"/>
      <c r="G29" s="91"/>
      <c r="H29" s="108"/>
      <c r="I29" s="109"/>
      <c r="J29" s="110"/>
      <c r="K29" s="109"/>
      <c r="L29" s="108"/>
      <c r="M29" s="109"/>
      <c r="N29" s="72" t="str">
        <f t="shared" si="7"/>
        <v/>
      </c>
      <c r="O29" s="12" t="str">
        <f>IF(AND(E29&gt;=1,E29&lt;5),MAX($O$11:O28)+1,"")</f>
        <v/>
      </c>
      <c r="P29" s="12" t="str">
        <f>IF(AND(E29&gt;4),MAX($P$11:P28)+1,"")</f>
        <v/>
      </c>
      <c r="Q29" s="12"/>
      <c r="R29" s="12"/>
      <c r="S29" s="12" t="str">
        <f>IF(AND(E29&gt;4),MAX($S$11:S28)+1,"")</f>
        <v/>
      </c>
      <c r="T29" s="12" t="str">
        <f>IF(AND(E29&gt;=1,E29&lt;3),MAX($T$11:T28)+1,"")</f>
        <v/>
      </c>
      <c r="U29" s="12"/>
      <c r="V29" s="3" t="str">
        <f>IF(C29&lt;&gt;"",MAX($V$11:V28)+1,"")</f>
        <v/>
      </c>
      <c r="W29" s="3" t="str">
        <f t="shared" si="8"/>
        <v/>
      </c>
      <c r="X29" s="11">
        <v>28</v>
      </c>
      <c r="Y29" s="12" t="str">
        <f t="shared" si="0"/>
        <v/>
      </c>
      <c r="Z29" s="12" t="str">
        <f t="shared" si="1"/>
        <v/>
      </c>
      <c r="AA29" s="12" t="str">
        <f t="shared" si="2"/>
        <v/>
      </c>
      <c r="AB29" s="12" t="str">
        <f t="shared" si="3"/>
        <v/>
      </c>
      <c r="AC29" s="12" t="str">
        <f t="shared" si="4"/>
        <v/>
      </c>
      <c r="AD29" s="12" t="str">
        <f t="shared" si="5"/>
        <v/>
      </c>
      <c r="AE29" s="12" t="str">
        <f t="shared" si="6"/>
        <v/>
      </c>
    </row>
    <row r="30" spans="1:31" ht="24" customHeight="1" x14ac:dyDescent="0.15">
      <c r="A30" s="84">
        <v>20</v>
      </c>
      <c r="B30" s="86"/>
      <c r="C30" s="87"/>
      <c r="D30" s="88"/>
      <c r="E30" s="80"/>
      <c r="F30" s="81"/>
      <c r="G30" s="91"/>
      <c r="H30" s="108"/>
      <c r="I30" s="109"/>
      <c r="J30" s="110"/>
      <c r="K30" s="109"/>
      <c r="L30" s="108"/>
      <c r="M30" s="109"/>
      <c r="N30" s="72" t="str">
        <f t="shared" si="7"/>
        <v/>
      </c>
      <c r="O30" s="12" t="str">
        <f>IF(AND(E30&gt;=1,E30&lt;5),MAX($O$11:O29)+1,"")</f>
        <v/>
      </c>
      <c r="P30" s="12" t="str">
        <f>IF(AND(E30&gt;4),MAX($P$11:P29)+1,"")</f>
        <v/>
      </c>
      <c r="Q30" s="12"/>
      <c r="R30" s="12"/>
      <c r="S30" s="12" t="str">
        <f>IF(AND(E30&gt;4),MAX($S$11:S29)+1,"")</f>
        <v/>
      </c>
      <c r="T30" s="12" t="str">
        <f>IF(AND(E30&gt;=1,E30&lt;3),MAX($T$11:T29)+1,"")</f>
        <v/>
      </c>
      <c r="U30" s="12"/>
      <c r="V30" s="3" t="str">
        <f>IF(C30&lt;&gt;"",MAX($V$11:V29)+1,"")</f>
        <v/>
      </c>
      <c r="W30" s="3" t="str">
        <f t="shared" si="8"/>
        <v/>
      </c>
      <c r="X30" s="11">
        <v>29</v>
      </c>
      <c r="Y30" s="12" t="str">
        <f t="shared" si="0"/>
        <v/>
      </c>
      <c r="Z30" s="12" t="str">
        <f t="shared" si="1"/>
        <v/>
      </c>
      <c r="AA30" s="12" t="str">
        <f t="shared" si="2"/>
        <v/>
      </c>
      <c r="AB30" s="12" t="str">
        <f t="shared" si="3"/>
        <v/>
      </c>
      <c r="AC30" s="12" t="str">
        <f t="shared" si="4"/>
        <v/>
      </c>
      <c r="AD30" s="12" t="str">
        <f t="shared" si="5"/>
        <v/>
      </c>
      <c r="AE30" s="12" t="str">
        <f t="shared" si="6"/>
        <v/>
      </c>
    </row>
    <row r="31" spans="1:31" ht="24" customHeight="1" x14ac:dyDescent="0.15">
      <c r="A31" s="84">
        <v>21</v>
      </c>
      <c r="B31" s="86"/>
      <c r="C31" s="87"/>
      <c r="D31" s="88"/>
      <c r="E31" s="80"/>
      <c r="F31" s="81"/>
      <c r="G31" s="91"/>
      <c r="H31" s="108"/>
      <c r="I31" s="109"/>
      <c r="J31" s="110"/>
      <c r="K31" s="109"/>
      <c r="L31" s="108"/>
      <c r="M31" s="109"/>
      <c r="N31" s="72" t="str">
        <f t="shared" si="7"/>
        <v/>
      </c>
      <c r="O31" s="12" t="str">
        <f>IF(AND(E31&gt;=1,E31&lt;5),MAX($O$11:O30)+1,"")</f>
        <v/>
      </c>
      <c r="P31" s="12" t="str">
        <f>IF(AND(E31&gt;4),MAX($P$11:P30)+1,"")</f>
        <v/>
      </c>
      <c r="Q31" s="12"/>
      <c r="R31" s="12"/>
      <c r="S31" s="12" t="str">
        <f>IF(AND(E31&gt;4),MAX($S$11:S30)+1,"")</f>
        <v/>
      </c>
      <c r="T31" s="12" t="str">
        <f>IF(AND(E31&gt;=1,E31&lt;3),MAX($T$11:T30)+1,"")</f>
        <v/>
      </c>
      <c r="U31" s="12"/>
      <c r="V31" s="3" t="str">
        <f>IF(C31&lt;&gt;"",MAX($V$11:V30)+1,"")</f>
        <v/>
      </c>
      <c r="W31" s="3" t="str">
        <f t="shared" si="8"/>
        <v/>
      </c>
      <c r="X31" s="11">
        <v>30</v>
      </c>
      <c r="Y31" s="12" t="str">
        <f t="shared" si="0"/>
        <v/>
      </c>
      <c r="Z31" s="12" t="str">
        <f t="shared" si="1"/>
        <v/>
      </c>
      <c r="AA31" s="12" t="str">
        <f t="shared" si="2"/>
        <v/>
      </c>
      <c r="AB31" s="12" t="str">
        <f t="shared" si="3"/>
        <v/>
      </c>
      <c r="AC31" s="12" t="str">
        <f t="shared" si="4"/>
        <v/>
      </c>
      <c r="AD31" s="12" t="str">
        <f t="shared" si="5"/>
        <v/>
      </c>
      <c r="AE31" s="12" t="str">
        <f t="shared" si="6"/>
        <v/>
      </c>
    </row>
    <row r="32" spans="1:31" ht="24" customHeight="1" x14ac:dyDescent="0.15">
      <c r="A32" s="84">
        <v>22</v>
      </c>
      <c r="B32" s="86"/>
      <c r="C32" s="87"/>
      <c r="D32" s="88"/>
      <c r="E32" s="80"/>
      <c r="F32" s="81"/>
      <c r="G32" s="91"/>
      <c r="H32" s="108"/>
      <c r="I32" s="109"/>
      <c r="J32" s="110"/>
      <c r="K32" s="109"/>
      <c r="L32" s="108"/>
      <c r="M32" s="109"/>
      <c r="N32" s="72" t="str">
        <f t="shared" si="7"/>
        <v/>
      </c>
      <c r="O32" s="12" t="str">
        <f>IF(AND(E32&gt;=1,E32&lt;5),MAX($O$11:O31)+1,"")</f>
        <v/>
      </c>
      <c r="P32" s="12" t="str">
        <f>IF(AND(E32&gt;4),MAX($P$11:P31)+1,"")</f>
        <v/>
      </c>
      <c r="Q32" s="12"/>
      <c r="R32" s="12"/>
      <c r="S32" s="12" t="str">
        <f>IF(AND(E32&gt;4),MAX($S$11:S31)+1,"")</f>
        <v/>
      </c>
      <c r="T32" s="12" t="str">
        <f>IF(AND(E32&gt;=1,E32&lt;3),MAX($T$11:T31)+1,"")</f>
        <v/>
      </c>
      <c r="U32" s="12"/>
      <c r="V32" s="3" t="str">
        <f>IF(C32&lt;&gt;"",MAX($V$11:V31)+1,"")</f>
        <v/>
      </c>
      <c r="W32" s="3" t="str">
        <f t="shared" si="8"/>
        <v/>
      </c>
      <c r="X32" s="11">
        <v>31</v>
      </c>
      <c r="Y32" s="12" t="str">
        <f t="shared" si="0"/>
        <v/>
      </c>
      <c r="Z32" s="12" t="str">
        <f t="shared" si="1"/>
        <v/>
      </c>
      <c r="AA32" s="12" t="str">
        <f t="shared" si="2"/>
        <v/>
      </c>
      <c r="AB32" s="12" t="str">
        <f t="shared" si="3"/>
        <v/>
      </c>
      <c r="AC32" s="12" t="str">
        <f t="shared" si="4"/>
        <v/>
      </c>
      <c r="AD32" s="12" t="str">
        <f t="shared" si="5"/>
        <v/>
      </c>
      <c r="AE32" s="12" t="str">
        <f t="shared" si="6"/>
        <v/>
      </c>
    </row>
    <row r="33" spans="1:31" ht="24" customHeight="1" x14ac:dyDescent="0.15">
      <c r="A33" s="84">
        <v>23</v>
      </c>
      <c r="B33" s="86"/>
      <c r="C33" s="87"/>
      <c r="D33" s="88"/>
      <c r="E33" s="80"/>
      <c r="F33" s="81"/>
      <c r="G33" s="91"/>
      <c r="H33" s="108"/>
      <c r="I33" s="109"/>
      <c r="J33" s="110"/>
      <c r="K33" s="109"/>
      <c r="L33" s="108"/>
      <c r="M33" s="109"/>
      <c r="N33" s="72" t="str">
        <f t="shared" si="7"/>
        <v/>
      </c>
      <c r="O33" s="12" t="str">
        <f>IF(AND(E33&gt;=1,E33&lt;5),MAX($O$11:O32)+1,"")</f>
        <v/>
      </c>
      <c r="P33" s="12" t="str">
        <f>IF(AND(E33&gt;4),MAX($P$11:P32)+1,"")</f>
        <v/>
      </c>
      <c r="Q33" s="12"/>
      <c r="R33" s="12"/>
      <c r="S33" s="12" t="str">
        <f>IF(AND(E33&gt;4),MAX($S$11:S32)+1,"")</f>
        <v/>
      </c>
      <c r="T33" s="12" t="str">
        <f>IF(AND(E33&gt;=1,E33&lt;3),MAX($T$11:T32)+1,"")</f>
        <v/>
      </c>
      <c r="U33" s="12"/>
      <c r="V33" s="3" t="str">
        <f>IF(C33&lt;&gt;"",MAX($V$11:V32)+1,"")</f>
        <v/>
      </c>
      <c r="W33" s="3" t="str">
        <f t="shared" si="8"/>
        <v/>
      </c>
      <c r="X33" s="11">
        <v>32</v>
      </c>
      <c r="Y33" s="12" t="str">
        <f t="shared" si="0"/>
        <v/>
      </c>
      <c r="Z33" s="12" t="str">
        <f t="shared" si="1"/>
        <v/>
      </c>
      <c r="AA33" s="12" t="str">
        <f t="shared" si="2"/>
        <v/>
      </c>
      <c r="AB33" s="12" t="str">
        <f t="shared" si="3"/>
        <v/>
      </c>
      <c r="AC33" s="12" t="str">
        <f t="shared" si="4"/>
        <v/>
      </c>
      <c r="AD33" s="12" t="str">
        <f t="shared" si="5"/>
        <v/>
      </c>
      <c r="AE33" s="12" t="str">
        <f t="shared" si="6"/>
        <v/>
      </c>
    </row>
    <row r="34" spans="1:31" ht="24" customHeight="1" x14ac:dyDescent="0.15">
      <c r="A34" s="84">
        <v>24</v>
      </c>
      <c r="B34" s="86"/>
      <c r="C34" s="87"/>
      <c r="D34" s="88"/>
      <c r="E34" s="80"/>
      <c r="F34" s="81"/>
      <c r="G34" s="91"/>
      <c r="H34" s="108"/>
      <c r="I34" s="109"/>
      <c r="J34" s="110"/>
      <c r="K34" s="109"/>
      <c r="L34" s="108"/>
      <c r="M34" s="109"/>
      <c r="N34" s="72" t="str">
        <f t="shared" si="7"/>
        <v/>
      </c>
      <c r="O34" s="12" t="str">
        <f>IF(AND(E34&gt;=1,E34&lt;5),MAX($O$11:O33)+1,"")</f>
        <v/>
      </c>
      <c r="P34" s="12" t="str">
        <f>IF(AND(E34&gt;4),MAX($P$11:P33)+1,"")</f>
        <v/>
      </c>
      <c r="Q34" s="12"/>
      <c r="R34" s="12"/>
      <c r="S34" s="12" t="str">
        <f>IF(AND(E34&gt;4),MAX($S$11:S33)+1,"")</f>
        <v/>
      </c>
      <c r="T34" s="12" t="str">
        <f>IF(AND(E34&gt;=1,E34&lt;3),MAX($T$11:T33)+1,"")</f>
        <v/>
      </c>
      <c r="U34" s="12"/>
      <c r="V34" s="3" t="str">
        <f>IF(C34&lt;&gt;"",MAX($V$11:V33)+1,"")</f>
        <v/>
      </c>
      <c r="W34" s="3" t="str">
        <f t="shared" si="8"/>
        <v/>
      </c>
      <c r="X34" s="11">
        <v>33</v>
      </c>
      <c r="Y34" s="12" t="str">
        <f t="shared" si="0"/>
        <v/>
      </c>
      <c r="Z34" s="12" t="str">
        <f t="shared" si="1"/>
        <v/>
      </c>
      <c r="AA34" s="12" t="str">
        <f t="shared" si="2"/>
        <v/>
      </c>
      <c r="AB34" s="12" t="str">
        <f t="shared" si="3"/>
        <v/>
      </c>
      <c r="AC34" s="12" t="str">
        <f t="shared" ref="AC34:AC65" si="9">IF(COUNTIF(S:S,X34),INDEX(W:W,MATCH(X34,S:S,0)),"")</f>
        <v/>
      </c>
      <c r="AD34" s="12" t="str">
        <f t="shared" ref="AD34:AD65" si="10">IF(COUNTIF(T:T,X34),INDEX(W:W,MATCH(X34,T:T,0)),"")</f>
        <v/>
      </c>
      <c r="AE34" s="12" t="str">
        <f t="shared" ref="AE34:AE65" si="11">IF(COUNTIF(U:U,X34),INDEX(W:W,MATCH(X34,U:U,0)),"")</f>
        <v/>
      </c>
    </row>
    <row r="35" spans="1:31" ht="24" customHeight="1" x14ac:dyDescent="0.15">
      <c r="A35" s="84">
        <v>25</v>
      </c>
      <c r="B35" s="86"/>
      <c r="C35" s="87"/>
      <c r="D35" s="88"/>
      <c r="E35" s="80"/>
      <c r="F35" s="81"/>
      <c r="G35" s="91"/>
      <c r="H35" s="108"/>
      <c r="I35" s="109"/>
      <c r="J35" s="110"/>
      <c r="K35" s="109"/>
      <c r="L35" s="108"/>
      <c r="M35" s="109"/>
      <c r="N35" s="72" t="str">
        <f t="shared" si="7"/>
        <v/>
      </c>
      <c r="O35" s="12" t="str">
        <f>IF(AND(E35&gt;=1,E35&lt;5),MAX($O$11:O34)+1,"")</f>
        <v/>
      </c>
      <c r="P35" s="12" t="str">
        <f>IF(AND(E35&gt;4),MAX($P$11:P34)+1,"")</f>
        <v/>
      </c>
      <c r="Q35" s="12"/>
      <c r="R35" s="12"/>
      <c r="S35" s="12" t="str">
        <f>IF(AND(E35&gt;4),MAX($S$11:S34)+1,"")</f>
        <v/>
      </c>
      <c r="T35" s="12" t="str">
        <f>IF(AND(E35&gt;=1,E35&lt;3),MAX($T$11:T34)+1,"")</f>
        <v/>
      </c>
      <c r="U35" s="12"/>
      <c r="V35" s="3" t="str">
        <f>IF(C35&lt;&gt;"",MAX($V$11:V34)+1,"")</f>
        <v/>
      </c>
      <c r="W35" s="3" t="str">
        <f t="shared" si="8"/>
        <v/>
      </c>
      <c r="X35" s="11">
        <v>34</v>
      </c>
      <c r="Y35" s="12" t="str">
        <f t="shared" si="0"/>
        <v/>
      </c>
      <c r="Z35" s="12" t="str">
        <f t="shared" si="1"/>
        <v/>
      </c>
      <c r="AA35" s="12" t="str">
        <f t="shared" si="2"/>
        <v/>
      </c>
      <c r="AB35" s="12" t="str">
        <f t="shared" si="3"/>
        <v/>
      </c>
      <c r="AC35" s="12" t="str">
        <f t="shared" si="9"/>
        <v/>
      </c>
      <c r="AD35" s="12" t="str">
        <f t="shared" si="10"/>
        <v/>
      </c>
      <c r="AE35" s="12" t="str">
        <f t="shared" si="11"/>
        <v/>
      </c>
    </row>
    <row r="36" spans="1:31" ht="24" customHeight="1" x14ac:dyDescent="0.15">
      <c r="A36" s="84">
        <v>26</v>
      </c>
      <c r="B36" s="86"/>
      <c r="C36" s="87"/>
      <c r="D36" s="88"/>
      <c r="E36" s="80"/>
      <c r="F36" s="81"/>
      <c r="G36" s="91"/>
      <c r="H36" s="108"/>
      <c r="I36" s="109"/>
      <c r="J36" s="110"/>
      <c r="K36" s="109"/>
      <c r="L36" s="108"/>
      <c r="M36" s="109"/>
      <c r="N36" s="72" t="str">
        <f t="shared" si="7"/>
        <v/>
      </c>
      <c r="O36" s="12" t="str">
        <f>IF(AND(E36&gt;=1,E36&lt;5),MAX($O$11:O35)+1,"")</f>
        <v/>
      </c>
      <c r="P36" s="12" t="str">
        <f>IF(AND(E36&gt;4),MAX($P$11:P35)+1,"")</f>
        <v/>
      </c>
      <c r="Q36" s="12"/>
      <c r="R36" s="12"/>
      <c r="S36" s="12" t="str">
        <f>IF(AND(E36&gt;4),MAX($S$11:S35)+1,"")</f>
        <v/>
      </c>
      <c r="T36" s="12" t="str">
        <f>IF(AND(E36&gt;=1,E36&lt;3),MAX($T$11:T35)+1,"")</f>
        <v/>
      </c>
      <c r="U36" s="12"/>
      <c r="V36" s="3" t="str">
        <f>IF(C36&lt;&gt;"",MAX($V$11:V35)+1,"")</f>
        <v/>
      </c>
      <c r="W36" s="3" t="str">
        <f t="shared" si="8"/>
        <v/>
      </c>
      <c r="X36" s="11">
        <v>35</v>
      </c>
      <c r="Y36" s="12" t="str">
        <f t="shared" si="0"/>
        <v/>
      </c>
      <c r="Z36" s="12" t="str">
        <f t="shared" si="1"/>
        <v/>
      </c>
      <c r="AA36" s="12" t="str">
        <f t="shared" si="2"/>
        <v/>
      </c>
      <c r="AB36" s="12" t="str">
        <f t="shared" si="3"/>
        <v/>
      </c>
      <c r="AC36" s="12" t="str">
        <f t="shared" si="9"/>
        <v/>
      </c>
      <c r="AD36" s="12" t="str">
        <f t="shared" si="10"/>
        <v/>
      </c>
      <c r="AE36" s="12" t="str">
        <f t="shared" si="11"/>
        <v/>
      </c>
    </row>
    <row r="37" spans="1:31" ht="24" customHeight="1" x14ac:dyDescent="0.15">
      <c r="A37" s="84">
        <v>27</v>
      </c>
      <c r="B37" s="86"/>
      <c r="C37" s="87"/>
      <c r="D37" s="88"/>
      <c r="E37" s="80"/>
      <c r="F37" s="81"/>
      <c r="G37" s="91"/>
      <c r="H37" s="108"/>
      <c r="I37" s="109"/>
      <c r="J37" s="110"/>
      <c r="K37" s="109"/>
      <c r="L37" s="108"/>
      <c r="M37" s="109"/>
      <c r="N37" s="72" t="str">
        <f t="shared" si="7"/>
        <v/>
      </c>
      <c r="O37" s="12" t="str">
        <f>IF(AND(E37&gt;=1,E37&lt;5),MAX($O$11:O36)+1,"")</f>
        <v/>
      </c>
      <c r="P37" s="12" t="str">
        <f>IF(AND(E37&gt;4),MAX($P$11:P36)+1,"")</f>
        <v/>
      </c>
      <c r="Q37" s="12"/>
      <c r="R37" s="12"/>
      <c r="S37" s="12" t="str">
        <f>IF(AND(E37&gt;4),MAX($S$11:S36)+1,"")</f>
        <v/>
      </c>
      <c r="T37" s="12" t="str">
        <f>IF(AND(E37&gt;=1,E37&lt;3),MAX($T$11:T36)+1,"")</f>
        <v/>
      </c>
      <c r="U37" s="12"/>
      <c r="V37" s="3" t="str">
        <f>IF(C37&lt;&gt;"",MAX($V$11:V36)+1,"")</f>
        <v/>
      </c>
      <c r="W37" s="3" t="str">
        <f t="shared" si="8"/>
        <v/>
      </c>
      <c r="X37" s="11">
        <v>36</v>
      </c>
      <c r="Y37" s="12" t="str">
        <f t="shared" si="0"/>
        <v/>
      </c>
      <c r="Z37" s="12" t="str">
        <f t="shared" si="1"/>
        <v/>
      </c>
      <c r="AA37" s="12" t="str">
        <f t="shared" si="2"/>
        <v/>
      </c>
      <c r="AB37" s="12" t="str">
        <f t="shared" si="3"/>
        <v/>
      </c>
      <c r="AC37" s="12" t="str">
        <f t="shared" si="9"/>
        <v/>
      </c>
      <c r="AD37" s="12" t="str">
        <f t="shared" si="10"/>
        <v/>
      </c>
      <c r="AE37" s="12" t="str">
        <f t="shared" si="11"/>
        <v/>
      </c>
    </row>
    <row r="38" spans="1:31" ht="24" customHeight="1" x14ac:dyDescent="0.15">
      <c r="A38" s="84">
        <v>28</v>
      </c>
      <c r="B38" s="86"/>
      <c r="C38" s="87"/>
      <c r="D38" s="88"/>
      <c r="E38" s="80"/>
      <c r="F38" s="81"/>
      <c r="G38" s="91"/>
      <c r="H38" s="108"/>
      <c r="I38" s="109"/>
      <c r="J38" s="110"/>
      <c r="K38" s="109"/>
      <c r="L38" s="108"/>
      <c r="M38" s="109"/>
      <c r="N38" s="72" t="str">
        <f t="shared" si="7"/>
        <v/>
      </c>
      <c r="O38" s="12" t="str">
        <f>IF(AND(E38&gt;=1,E38&lt;5),MAX($O$11:O37)+1,"")</f>
        <v/>
      </c>
      <c r="P38" s="12" t="str">
        <f>IF(AND(E38&gt;4),MAX($P$11:P37)+1,"")</f>
        <v/>
      </c>
      <c r="Q38" s="12"/>
      <c r="R38" s="12"/>
      <c r="S38" s="12" t="str">
        <f>IF(AND(E38&gt;4),MAX($S$11:S37)+1,"")</f>
        <v/>
      </c>
      <c r="T38" s="12" t="str">
        <f>IF(AND(E38&gt;=1,E38&lt;3),MAX($T$11:T37)+1,"")</f>
        <v/>
      </c>
      <c r="U38" s="12"/>
      <c r="V38" s="3" t="str">
        <f>IF(C38&lt;&gt;"",MAX($V$11:V37)+1,"")</f>
        <v/>
      </c>
      <c r="W38" s="3" t="str">
        <f t="shared" si="8"/>
        <v/>
      </c>
      <c r="X38" s="11">
        <v>37</v>
      </c>
      <c r="Y38" s="12" t="str">
        <f t="shared" si="0"/>
        <v/>
      </c>
      <c r="Z38" s="12" t="str">
        <f t="shared" si="1"/>
        <v/>
      </c>
      <c r="AA38" s="12" t="str">
        <f t="shared" si="2"/>
        <v/>
      </c>
      <c r="AB38" s="12" t="str">
        <f t="shared" si="3"/>
        <v/>
      </c>
      <c r="AC38" s="12" t="str">
        <f t="shared" si="9"/>
        <v/>
      </c>
      <c r="AD38" s="12" t="str">
        <f t="shared" si="10"/>
        <v/>
      </c>
      <c r="AE38" s="12" t="str">
        <f t="shared" si="11"/>
        <v/>
      </c>
    </row>
    <row r="39" spans="1:31" ht="24" customHeight="1" x14ac:dyDescent="0.15">
      <c r="A39" s="84">
        <v>29</v>
      </c>
      <c r="B39" s="86"/>
      <c r="C39" s="87"/>
      <c r="D39" s="88"/>
      <c r="E39" s="80"/>
      <c r="F39" s="81"/>
      <c r="G39" s="91"/>
      <c r="H39" s="108"/>
      <c r="I39" s="109"/>
      <c r="J39" s="110"/>
      <c r="K39" s="109"/>
      <c r="L39" s="108"/>
      <c r="M39" s="109"/>
      <c r="N39" s="72" t="str">
        <f t="shared" si="7"/>
        <v/>
      </c>
      <c r="O39" s="12" t="str">
        <f>IF(AND(E39&gt;=1,E39&lt;5),MAX($O$11:O38)+1,"")</f>
        <v/>
      </c>
      <c r="P39" s="12" t="str">
        <f>IF(AND(E39&gt;4),MAX($P$11:P38)+1,"")</f>
        <v/>
      </c>
      <c r="Q39" s="12"/>
      <c r="R39" s="12"/>
      <c r="S39" s="12" t="str">
        <f>IF(AND(E39&gt;4),MAX($S$11:S38)+1,"")</f>
        <v/>
      </c>
      <c r="T39" s="12" t="str">
        <f>IF(AND(E39&gt;=1,E39&lt;3),MAX($T$11:T38)+1,"")</f>
        <v/>
      </c>
      <c r="U39" s="12"/>
      <c r="V39" s="3" t="str">
        <f>IF(C39&lt;&gt;"",MAX($V$11:V38)+1,"")</f>
        <v/>
      </c>
      <c r="W39" s="3" t="str">
        <f t="shared" si="8"/>
        <v/>
      </c>
      <c r="X39" s="11">
        <v>38</v>
      </c>
      <c r="Y39" s="12" t="str">
        <f t="shared" si="0"/>
        <v/>
      </c>
      <c r="Z39" s="12" t="str">
        <f t="shared" si="1"/>
        <v/>
      </c>
      <c r="AA39" s="12" t="str">
        <f t="shared" si="2"/>
        <v/>
      </c>
      <c r="AB39" s="12" t="str">
        <f t="shared" si="3"/>
        <v/>
      </c>
      <c r="AC39" s="12" t="str">
        <f t="shared" si="9"/>
        <v/>
      </c>
      <c r="AD39" s="12" t="str">
        <f t="shared" si="10"/>
        <v/>
      </c>
      <c r="AE39" s="12" t="str">
        <f t="shared" si="11"/>
        <v/>
      </c>
    </row>
    <row r="40" spans="1:31" ht="24" customHeight="1" x14ac:dyDescent="0.15">
      <c r="A40" s="84">
        <v>30</v>
      </c>
      <c r="B40" s="86"/>
      <c r="C40" s="87"/>
      <c r="D40" s="88"/>
      <c r="E40" s="80"/>
      <c r="F40" s="81"/>
      <c r="G40" s="91"/>
      <c r="H40" s="108"/>
      <c r="I40" s="109"/>
      <c r="J40" s="110"/>
      <c r="K40" s="109"/>
      <c r="L40" s="108"/>
      <c r="M40" s="109"/>
      <c r="N40" s="72" t="str">
        <f t="shared" si="7"/>
        <v/>
      </c>
      <c r="O40" s="12" t="str">
        <f>IF(AND(E40&gt;=1,E40&lt;5),MAX($O$11:O39)+1,"")</f>
        <v/>
      </c>
      <c r="P40" s="12" t="str">
        <f>IF(AND(E40&gt;4),MAX($P$11:P39)+1,"")</f>
        <v/>
      </c>
      <c r="Q40" s="12"/>
      <c r="R40" s="12"/>
      <c r="S40" s="12" t="str">
        <f>IF(AND(E40&gt;4),MAX($S$11:S39)+1,"")</f>
        <v/>
      </c>
      <c r="T40" s="12" t="str">
        <f>IF(AND(E40&gt;=1,E40&lt;3),MAX($T$11:T39)+1,"")</f>
        <v/>
      </c>
      <c r="U40" s="12"/>
      <c r="V40" s="3" t="str">
        <f>IF(C40&lt;&gt;"",MAX($V$11:V39)+1,"")</f>
        <v/>
      </c>
      <c r="W40" s="3" t="str">
        <f t="shared" si="8"/>
        <v/>
      </c>
      <c r="X40" s="11">
        <v>39</v>
      </c>
      <c r="Y40" s="12" t="str">
        <f t="shared" si="0"/>
        <v/>
      </c>
      <c r="Z40" s="12" t="str">
        <f t="shared" si="1"/>
        <v/>
      </c>
      <c r="AA40" s="12" t="str">
        <f t="shared" si="2"/>
        <v/>
      </c>
      <c r="AB40" s="12" t="str">
        <f t="shared" si="3"/>
        <v/>
      </c>
      <c r="AC40" s="12" t="str">
        <f t="shared" si="9"/>
        <v/>
      </c>
      <c r="AD40" s="12" t="str">
        <f t="shared" si="10"/>
        <v/>
      </c>
      <c r="AE40" s="12" t="str">
        <f t="shared" si="11"/>
        <v/>
      </c>
    </row>
    <row r="41" spans="1:31" ht="24" customHeight="1" x14ac:dyDescent="0.15">
      <c r="A41" s="84">
        <v>31</v>
      </c>
      <c r="B41" s="86"/>
      <c r="C41" s="87"/>
      <c r="D41" s="88"/>
      <c r="E41" s="80"/>
      <c r="F41" s="81"/>
      <c r="G41" s="91"/>
      <c r="H41" s="108"/>
      <c r="I41" s="109"/>
      <c r="J41" s="110"/>
      <c r="K41" s="109"/>
      <c r="L41" s="108"/>
      <c r="M41" s="109"/>
      <c r="N41" s="72" t="str">
        <f t="shared" si="7"/>
        <v/>
      </c>
      <c r="O41" s="12" t="str">
        <f>IF(AND(E41&gt;=1,E41&lt;5),MAX($O$11:O40)+1,"")</f>
        <v/>
      </c>
      <c r="P41" s="12" t="str">
        <f>IF(AND(E41&gt;4),MAX($P$11:P40)+1,"")</f>
        <v/>
      </c>
      <c r="Q41" s="12"/>
      <c r="R41" s="12"/>
      <c r="S41" s="12" t="str">
        <f>IF(AND(E41&gt;4),MAX($S$11:S40)+1,"")</f>
        <v/>
      </c>
      <c r="T41" s="12" t="str">
        <f>IF(AND(E41&gt;=1,E41&lt;3),MAX($T$11:T40)+1,"")</f>
        <v/>
      </c>
      <c r="U41" s="12"/>
      <c r="V41" s="3" t="str">
        <f>IF(C41&lt;&gt;"",MAX($V$11:V40)+1,"")</f>
        <v/>
      </c>
      <c r="W41" s="3" t="str">
        <f t="shared" si="8"/>
        <v/>
      </c>
      <c r="X41" s="11">
        <v>40</v>
      </c>
      <c r="Y41" s="12" t="str">
        <f t="shared" si="0"/>
        <v/>
      </c>
      <c r="Z41" s="12" t="str">
        <f t="shared" si="1"/>
        <v/>
      </c>
      <c r="AA41" s="12" t="str">
        <f t="shared" si="2"/>
        <v/>
      </c>
      <c r="AB41" s="12" t="str">
        <f t="shared" si="3"/>
        <v/>
      </c>
      <c r="AC41" s="12" t="str">
        <f t="shared" si="9"/>
        <v/>
      </c>
      <c r="AD41" s="12" t="str">
        <f t="shared" si="10"/>
        <v/>
      </c>
      <c r="AE41" s="12" t="str">
        <f t="shared" si="11"/>
        <v/>
      </c>
    </row>
    <row r="42" spans="1:31" ht="24" customHeight="1" x14ac:dyDescent="0.15">
      <c r="A42" s="84">
        <v>32</v>
      </c>
      <c r="B42" s="86"/>
      <c r="C42" s="87"/>
      <c r="D42" s="88"/>
      <c r="E42" s="80"/>
      <c r="F42" s="81"/>
      <c r="G42" s="91"/>
      <c r="H42" s="108"/>
      <c r="I42" s="109"/>
      <c r="J42" s="110"/>
      <c r="K42" s="109"/>
      <c r="L42" s="108"/>
      <c r="M42" s="109"/>
      <c r="N42" s="72" t="str">
        <f t="shared" si="7"/>
        <v/>
      </c>
      <c r="O42" s="12" t="str">
        <f>IF(AND(E42&gt;=1,E42&lt;5),MAX($O$11:O41)+1,"")</f>
        <v/>
      </c>
      <c r="P42" s="12" t="str">
        <f>IF(AND(E42&gt;4),MAX($P$11:P41)+1,"")</f>
        <v/>
      </c>
      <c r="Q42" s="12"/>
      <c r="R42" s="12"/>
      <c r="S42" s="12" t="str">
        <f>IF(AND(E42&gt;4),MAX($S$11:S41)+1,"")</f>
        <v/>
      </c>
      <c r="T42" s="12" t="str">
        <f>IF(AND(E42&gt;=1,E42&lt;3),MAX($T$11:T41)+1,"")</f>
        <v/>
      </c>
      <c r="U42" s="12"/>
      <c r="V42" s="3" t="str">
        <f>IF(C42&lt;&gt;"",MAX($V$11:V41)+1,"")</f>
        <v/>
      </c>
      <c r="W42" s="3" t="str">
        <f t="shared" si="8"/>
        <v/>
      </c>
      <c r="X42" s="11">
        <v>41</v>
      </c>
      <c r="Y42" s="12" t="str">
        <f t="shared" si="0"/>
        <v/>
      </c>
      <c r="Z42" s="12" t="str">
        <f t="shared" si="1"/>
        <v/>
      </c>
      <c r="AA42" s="12" t="str">
        <f t="shared" si="2"/>
        <v/>
      </c>
      <c r="AB42" s="12" t="str">
        <f t="shared" si="3"/>
        <v/>
      </c>
      <c r="AC42" s="12" t="str">
        <f t="shared" si="9"/>
        <v/>
      </c>
      <c r="AD42" s="12" t="str">
        <f t="shared" si="10"/>
        <v/>
      </c>
      <c r="AE42" s="12" t="str">
        <f t="shared" si="11"/>
        <v/>
      </c>
    </row>
    <row r="43" spans="1:31" ht="24" customHeight="1" x14ac:dyDescent="0.15">
      <c r="A43" s="84">
        <v>33</v>
      </c>
      <c r="B43" s="86"/>
      <c r="C43" s="87"/>
      <c r="D43" s="88"/>
      <c r="E43" s="80"/>
      <c r="F43" s="81"/>
      <c r="G43" s="91"/>
      <c r="H43" s="108"/>
      <c r="I43" s="109"/>
      <c r="J43" s="110"/>
      <c r="K43" s="109"/>
      <c r="L43" s="108"/>
      <c r="M43" s="109"/>
      <c r="N43" s="72" t="str">
        <f t="shared" si="7"/>
        <v/>
      </c>
      <c r="O43" s="12" t="str">
        <f>IF(AND(E43&gt;=1,E43&lt;5),MAX($O$11:O42)+1,"")</f>
        <v/>
      </c>
      <c r="P43" s="12" t="str">
        <f>IF(AND(E43&gt;4),MAX($P$11:P42)+1,"")</f>
        <v/>
      </c>
      <c r="Q43" s="12"/>
      <c r="R43" s="12"/>
      <c r="S43" s="12" t="str">
        <f>IF(AND(E43&gt;4),MAX($S$11:S42)+1,"")</f>
        <v/>
      </c>
      <c r="T43" s="12" t="str">
        <f>IF(AND(E43&gt;=1,E43&lt;3),MAX($T$11:T42)+1,"")</f>
        <v/>
      </c>
      <c r="U43" s="12"/>
      <c r="V43" s="3" t="str">
        <f>IF(C43&lt;&gt;"",MAX($V$11:V42)+1,"")</f>
        <v/>
      </c>
      <c r="W43" s="3" t="str">
        <f t="shared" si="8"/>
        <v/>
      </c>
      <c r="X43" s="11">
        <v>42</v>
      </c>
      <c r="Y43" s="12" t="str">
        <f t="shared" si="0"/>
        <v/>
      </c>
      <c r="Z43" s="12" t="str">
        <f t="shared" si="1"/>
        <v/>
      </c>
      <c r="AA43" s="12" t="str">
        <f t="shared" si="2"/>
        <v/>
      </c>
      <c r="AB43" s="12" t="str">
        <f t="shared" si="3"/>
        <v/>
      </c>
      <c r="AC43" s="12" t="str">
        <f t="shared" si="9"/>
        <v/>
      </c>
      <c r="AD43" s="12" t="str">
        <f t="shared" si="10"/>
        <v/>
      </c>
      <c r="AE43" s="12" t="str">
        <f t="shared" si="11"/>
        <v/>
      </c>
    </row>
    <row r="44" spans="1:31" ht="24" customHeight="1" x14ac:dyDescent="0.15">
      <c r="A44" s="84">
        <v>34</v>
      </c>
      <c r="B44" s="86"/>
      <c r="C44" s="87"/>
      <c r="D44" s="88"/>
      <c r="E44" s="80"/>
      <c r="F44" s="81"/>
      <c r="G44" s="91"/>
      <c r="H44" s="108"/>
      <c r="I44" s="109"/>
      <c r="J44" s="110"/>
      <c r="K44" s="109"/>
      <c r="L44" s="108"/>
      <c r="M44" s="109"/>
      <c r="N44" s="72" t="str">
        <f t="shared" si="7"/>
        <v/>
      </c>
      <c r="O44" s="12" t="str">
        <f>IF(AND(E44&gt;=1,E44&lt;5),MAX($O$11:O43)+1,"")</f>
        <v/>
      </c>
      <c r="P44" s="12" t="str">
        <f>IF(AND(E44&gt;4),MAX($P$11:P43)+1,"")</f>
        <v/>
      </c>
      <c r="Q44" s="12"/>
      <c r="R44" s="12"/>
      <c r="S44" s="12" t="str">
        <f>IF(AND(E44&gt;4),MAX($S$11:S43)+1,"")</f>
        <v/>
      </c>
      <c r="T44" s="12" t="str">
        <f>IF(AND(E44&gt;=1,E44&lt;3),MAX($T$11:T43)+1,"")</f>
        <v/>
      </c>
      <c r="U44" s="12"/>
      <c r="V44" s="3" t="str">
        <f>IF(C44&lt;&gt;"",MAX($V$11:V43)+1,"")</f>
        <v/>
      </c>
      <c r="W44" s="3" t="str">
        <f t="shared" si="8"/>
        <v/>
      </c>
      <c r="X44" s="11">
        <v>43</v>
      </c>
      <c r="Y44" s="12" t="str">
        <f t="shared" si="0"/>
        <v/>
      </c>
      <c r="Z44" s="12" t="str">
        <f t="shared" si="1"/>
        <v/>
      </c>
      <c r="AA44" s="12" t="str">
        <f t="shared" si="2"/>
        <v/>
      </c>
      <c r="AB44" s="12" t="str">
        <f t="shared" si="3"/>
        <v/>
      </c>
      <c r="AC44" s="12" t="str">
        <f t="shared" si="9"/>
        <v/>
      </c>
      <c r="AD44" s="12" t="str">
        <f t="shared" si="10"/>
        <v/>
      </c>
      <c r="AE44" s="12" t="str">
        <f t="shared" si="11"/>
        <v/>
      </c>
    </row>
    <row r="45" spans="1:31" ht="24" customHeight="1" x14ac:dyDescent="0.15">
      <c r="A45" s="84">
        <v>35</v>
      </c>
      <c r="B45" s="86"/>
      <c r="C45" s="87"/>
      <c r="D45" s="88"/>
      <c r="E45" s="80"/>
      <c r="F45" s="81"/>
      <c r="G45" s="91"/>
      <c r="H45" s="108"/>
      <c r="I45" s="109"/>
      <c r="J45" s="110"/>
      <c r="K45" s="109"/>
      <c r="L45" s="108"/>
      <c r="M45" s="109"/>
      <c r="N45" s="72" t="str">
        <f t="shared" si="7"/>
        <v/>
      </c>
      <c r="O45" s="12" t="str">
        <f>IF(AND(E45&gt;=1,E45&lt;5),MAX($O$11:O44)+1,"")</f>
        <v/>
      </c>
      <c r="P45" s="12" t="str">
        <f>IF(AND(E45&gt;4),MAX($P$11:P44)+1,"")</f>
        <v/>
      </c>
      <c r="Q45" s="12"/>
      <c r="R45" s="12"/>
      <c r="S45" s="12" t="str">
        <f>IF(AND(E45&gt;4),MAX($S$11:S44)+1,"")</f>
        <v/>
      </c>
      <c r="T45" s="12" t="str">
        <f>IF(AND(E45&gt;=1,E45&lt;3),MAX($T$11:T44)+1,"")</f>
        <v/>
      </c>
      <c r="U45" s="12"/>
      <c r="V45" s="3" t="str">
        <f>IF(C45&lt;&gt;"",MAX($V$11:V44)+1,"")</f>
        <v/>
      </c>
      <c r="W45" s="3" t="str">
        <f t="shared" si="8"/>
        <v/>
      </c>
      <c r="X45" s="11">
        <v>44</v>
      </c>
      <c r="Y45" s="12" t="str">
        <f t="shared" si="0"/>
        <v/>
      </c>
      <c r="Z45" s="12" t="str">
        <f t="shared" si="1"/>
        <v/>
      </c>
      <c r="AA45" s="12" t="str">
        <f t="shared" si="2"/>
        <v/>
      </c>
      <c r="AB45" s="12" t="str">
        <f t="shared" si="3"/>
        <v/>
      </c>
      <c r="AC45" s="12" t="str">
        <f t="shared" si="9"/>
        <v/>
      </c>
      <c r="AD45" s="12" t="str">
        <f t="shared" si="10"/>
        <v/>
      </c>
      <c r="AE45" s="12" t="str">
        <f t="shared" si="11"/>
        <v/>
      </c>
    </row>
    <row r="46" spans="1:31" ht="24" customHeight="1" x14ac:dyDescent="0.15">
      <c r="A46" s="84">
        <v>36</v>
      </c>
      <c r="B46" s="86"/>
      <c r="C46" s="87"/>
      <c r="D46" s="88"/>
      <c r="E46" s="80"/>
      <c r="F46" s="81"/>
      <c r="G46" s="91"/>
      <c r="H46" s="108"/>
      <c r="I46" s="109"/>
      <c r="J46" s="110"/>
      <c r="K46" s="109"/>
      <c r="L46" s="108"/>
      <c r="M46" s="109"/>
      <c r="N46" s="72" t="str">
        <f t="shared" si="7"/>
        <v/>
      </c>
      <c r="O46" s="12" t="str">
        <f>IF(AND(E46&gt;=1,E46&lt;5),MAX($O$11:O45)+1,"")</f>
        <v/>
      </c>
      <c r="P46" s="12" t="str">
        <f>IF(AND(E46&gt;4),MAX($P$11:P45)+1,"")</f>
        <v/>
      </c>
      <c r="Q46" s="12"/>
      <c r="R46" s="12"/>
      <c r="S46" s="12" t="str">
        <f>IF(AND(E46&gt;4),MAX($S$11:S45)+1,"")</f>
        <v/>
      </c>
      <c r="T46" s="12" t="str">
        <f>IF(AND(E46&gt;=1,E46&lt;3),MAX($T$11:T45)+1,"")</f>
        <v/>
      </c>
      <c r="U46" s="12"/>
      <c r="V46" s="3" t="str">
        <f>IF(C46&lt;&gt;"",MAX($V$11:V45)+1,"")</f>
        <v/>
      </c>
      <c r="W46" s="3" t="str">
        <f t="shared" si="8"/>
        <v/>
      </c>
      <c r="X46" s="11">
        <v>45</v>
      </c>
      <c r="Y46" s="12" t="str">
        <f t="shared" si="0"/>
        <v/>
      </c>
      <c r="Z46" s="12" t="str">
        <f t="shared" si="1"/>
        <v/>
      </c>
      <c r="AA46" s="12" t="str">
        <f t="shared" si="2"/>
        <v/>
      </c>
      <c r="AB46" s="12" t="str">
        <f t="shared" si="3"/>
        <v/>
      </c>
      <c r="AC46" s="12" t="str">
        <f t="shared" si="9"/>
        <v/>
      </c>
      <c r="AD46" s="12" t="str">
        <f t="shared" si="10"/>
        <v/>
      </c>
      <c r="AE46" s="12" t="str">
        <f t="shared" si="11"/>
        <v/>
      </c>
    </row>
    <row r="47" spans="1:31" ht="24" customHeight="1" x14ac:dyDescent="0.15">
      <c r="A47" s="84">
        <v>37</v>
      </c>
      <c r="B47" s="86"/>
      <c r="C47" s="87"/>
      <c r="D47" s="88"/>
      <c r="E47" s="80"/>
      <c r="F47" s="81"/>
      <c r="G47" s="91"/>
      <c r="H47" s="108"/>
      <c r="I47" s="109"/>
      <c r="J47" s="110"/>
      <c r="K47" s="109"/>
      <c r="L47" s="108"/>
      <c r="M47" s="109"/>
      <c r="N47" s="72" t="str">
        <f t="shared" si="7"/>
        <v/>
      </c>
      <c r="O47" s="12" t="str">
        <f>IF(AND(E47&gt;=1,E47&lt;5),MAX($O$11:O46)+1,"")</f>
        <v/>
      </c>
      <c r="P47" s="12" t="str">
        <f>IF(AND(E47&gt;4),MAX($P$11:P46)+1,"")</f>
        <v/>
      </c>
      <c r="Q47" s="12"/>
      <c r="R47" s="12"/>
      <c r="S47" s="12" t="str">
        <f>IF(AND(E47&gt;4),MAX($S$11:S46)+1,"")</f>
        <v/>
      </c>
      <c r="T47" s="12" t="str">
        <f>IF(AND(E47&gt;=1,E47&lt;3),MAX($T$11:T46)+1,"")</f>
        <v/>
      </c>
      <c r="U47" s="12"/>
      <c r="V47" s="3" t="str">
        <f>IF(C47&lt;&gt;"",MAX($V$11:V46)+1,"")</f>
        <v/>
      </c>
      <c r="W47" s="3" t="str">
        <f t="shared" si="8"/>
        <v/>
      </c>
      <c r="X47" s="11">
        <v>46</v>
      </c>
      <c r="Y47" s="12" t="str">
        <f t="shared" ref="Y47:Y91" si="12">IF(COUNTIF(O:O,X47),INDEX(C:C,MATCH(X47,O:O,0)),"")</f>
        <v/>
      </c>
      <c r="Z47" s="12" t="str">
        <f t="shared" ref="Z47:Z91" si="13">IF(COUNTIF(P:P,X47),INDEX(C:C,MATCH(X47,P:P,0)),"")</f>
        <v/>
      </c>
      <c r="AA47" s="12" t="str">
        <f t="shared" ref="AA47:AA91" si="14">IF(COUNTIF(Q:Q,X47),INDEX(C:C,MATCH(X47,Q:Q,0)),"")</f>
        <v/>
      </c>
      <c r="AB47" s="12" t="str">
        <f t="shared" ref="AB47:AB91" si="15">IF(COUNTIF(R:R,X47),INDEX(C:C,MATCH(X47,R:R,0)),"")</f>
        <v/>
      </c>
      <c r="AC47" s="12" t="str">
        <f t="shared" si="9"/>
        <v/>
      </c>
      <c r="AD47" s="12" t="str">
        <f t="shared" si="10"/>
        <v/>
      </c>
      <c r="AE47" s="12" t="str">
        <f t="shared" si="11"/>
        <v/>
      </c>
    </row>
    <row r="48" spans="1:31" ht="24" customHeight="1" x14ac:dyDescent="0.15">
      <c r="A48" s="84">
        <v>38</v>
      </c>
      <c r="B48" s="86"/>
      <c r="C48" s="87"/>
      <c r="D48" s="88"/>
      <c r="E48" s="80"/>
      <c r="F48" s="81"/>
      <c r="G48" s="91"/>
      <c r="H48" s="108"/>
      <c r="I48" s="109"/>
      <c r="J48" s="110"/>
      <c r="K48" s="109"/>
      <c r="L48" s="108"/>
      <c r="M48" s="109"/>
      <c r="N48" s="72" t="str">
        <f t="shared" si="7"/>
        <v/>
      </c>
      <c r="O48" s="12" t="str">
        <f>IF(AND(E48&gt;=1,E48&lt;5),MAX($O$11:O47)+1,"")</f>
        <v/>
      </c>
      <c r="P48" s="12" t="str">
        <f>IF(AND(E48&gt;4),MAX($P$11:P47)+1,"")</f>
        <v/>
      </c>
      <c r="Q48" s="12"/>
      <c r="R48" s="12"/>
      <c r="S48" s="12" t="str">
        <f>IF(AND(E48&gt;4),MAX($S$11:S47)+1,"")</f>
        <v/>
      </c>
      <c r="T48" s="12" t="str">
        <f>IF(AND(E48&gt;=1,E48&lt;3),MAX($T$11:T47)+1,"")</f>
        <v/>
      </c>
      <c r="U48" s="12"/>
      <c r="V48" s="3" t="str">
        <f>IF(C48&lt;&gt;"",MAX($V$11:V47)+1,"")</f>
        <v/>
      </c>
      <c r="W48" s="3" t="str">
        <f t="shared" si="8"/>
        <v/>
      </c>
      <c r="X48" s="11">
        <v>47</v>
      </c>
      <c r="Y48" s="12" t="str">
        <f t="shared" si="12"/>
        <v/>
      </c>
      <c r="Z48" s="12" t="str">
        <f t="shared" si="13"/>
        <v/>
      </c>
      <c r="AA48" s="12" t="str">
        <f t="shared" si="14"/>
        <v/>
      </c>
      <c r="AB48" s="12" t="str">
        <f t="shared" si="15"/>
        <v/>
      </c>
      <c r="AC48" s="12" t="str">
        <f t="shared" si="9"/>
        <v/>
      </c>
      <c r="AD48" s="12" t="str">
        <f t="shared" si="10"/>
        <v/>
      </c>
      <c r="AE48" s="12" t="str">
        <f t="shared" si="11"/>
        <v/>
      </c>
    </row>
    <row r="49" spans="1:31" ht="24" customHeight="1" x14ac:dyDescent="0.15">
      <c r="A49" s="84">
        <v>39</v>
      </c>
      <c r="B49" s="86"/>
      <c r="C49" s="87"/>
      <c r="D49" s="88"/>
      <c r="E49" s="80"/>
      <c r="F49" s="81"/>
      <c r="G49" s="91"/>
      <c r="H49" s="108"/>
      <c r="I49" s="109"/>
      <c r="J49" s="110"/>
      <c r="K49" s="109"/>
      <c r="L49" s="108"/>
      <c r="M49" s="109"/>
      <c r="N49" s="72" t="str">
        <f t="shared" si="7"/>
        <v/>
      </c>
      <c r="O49" s="12" t="str">
        <f>IF(AND(E49&gt;=1,E49&lt;5),MAX($O$11:O48)+1,"")</f>
        <v/>
      </c>
      <c r="P49" s="12" t="str">
        <f>IF(AND(E49&gt;4),MAX($P$11:P48)+1,"")</f>
        <v/>
      </c>
      <c r="Q49" s="12"/>
      <c r="R49" s="12"/>
      <c r="S49" s="12" t="str">
        <f>IF(AND(E49&gt;4),MAX($S$11:S48)+1,"")</f>
        <v/>
      </c>
      <c r="T49" s="12" t="str">
        <f>IF(AND(E49&gt;=1,E49&lt;3),MAX($T$11:T48)+1,"")</f>
        <v/>
      </c>
      <c r="U49" s="12"/>
      <c r="V49" s="3" t="str">
        <f>IF(C49&lt;&gt;"",MAX($V$11:V48)+1,"")</f>
        <v/>
      </c>
      <c r="W49" s="3" t="str">
        <f t="shared" si="8"/>
        <v/>
      </c>
      <c r="X49" s="11">
        <v>48</v>
      </c>
      <c r="Y49" s="12" t="str">
        <f t="shared" si="12"/>
        <v/>
      </c>
      <c r="Z49" s="12" t="str">
        <f t="shared" si="13"/>
        <v/>
      </c>
      <c r="AA49" s="12" t="str">
        <f t="shared" si="14"/>
        <v/>
      </c>
      <c r="AB49" s="12" t="str">
        <f t="shared" si="15"/>
        <v/>
      </c>
      <c r="AC49" s="12" t="str">
        <f t="shared" si="9"/>
        <v/>
      </c>
      <c r="AD49" s="12" t="str">
        <f t="shared" si="10"/>
        <v/>
      </c>
      <c r="AE49" s="12" t="str">
        <f t="shared" si="11"/>
        <v/>
      </c>
    </row>
    <row r="50" spans="1:31" ht="24" customHeight="1" x14ac:dyDescent="0.15">
      <c r="A50" s="84">
        <v>40</v>
      </c>
      <c r="B50" s="86"/>
      <c r="C50" s="87"/>
      <c r="D50" s="88"/>
      <c r="E50" s="80"/>
      <c r="F50" s="81"/>
      <c r="G50" s="91"/>
      <c r="H50" s="108"/>
      <c r="I50" s="109"/>
      <c r="J50" s="110"/>
      <c r="K50" s="109"/>
      <c r="L50" s="108"/>
      <c r="M50" s="109"/>
      <c r="N50" s="72" t="str">
        <f t="shared" si="7"/>
        <v/>
      </c>
      <c r="O50" s="12" t="str">
        <f>IF(AND(E50&gt;=1,E50&lt;5),MAX($O$11:O49)+1,"")</f>
        <v/>
      </c>
      <c r="P50" s="12" t="str">
        <f>IF(AND(E50&gt;4),MAX($P$11:P49)+1,"")</f>
        <v/>
      </c>
      <c r="Q50" s="12"/>
      <c r="R50" s="12"/>
      <c r="S50" s="12" t="str">
        <f>IF(AND(E50&gt;4),MAX($S$11:S49)+1,"")</f>
        <v/>
      </c>
      <c r="T50" s="12" t="str">
        <f>IF(AND(E50&gt;=1,E50&lt;3),MAX($T$11:T49)+1,"")</f>
        <v/>
      </c>
      <c r="U50" s="12"/>
      <c r="V50" s="3" t="str">
        <f>IF(C50&lt;&gt;"",MAX($V$11:V49)+1,"")</f>
        <v/>
      </c>
      <c r="W50" s="3" t="str">
        <f t="shared" si="8"/>
        <v/>
      </c>
      <c r="X50" s="11">
        <v>49</v>
      </c>
      <c r="Y50" s="12" t="str">
        <f t="shared" si="12"/>
        <v/>
      </c>
      <c r="Z50" s="12" t="str">
        <f t="shared" si="13"/>
        <v/>
      </c>
      <c r="AA50" s="12" t="str">
        <f t="shared" si="14"/>
        <v/>
      </c>
      <c r="AB50" s="12" t="str">
        <f t="shared" si="15"/>
        <v/>
      </c>
      <c r="AC50" s="12" t="str">
        <f t="shared" si="9"/>
        <v/>
      </c>
      <c r="AD50" s="12" t="str">
        <f t="shared" si="10"/>
        <v/>
      </c>
      <c r="AE50" s="12" t="str">
        <f t="shared" si="11"/>
        <v/>
      </c>
    </row>
    <row r="51" spans="1:31" ht="24" customHeight="1" x14ac:dyDescent="0.15">
      <c r="A51" s="84">
        <v>41</v>
      </c>
      <c r="B51" s="86"/>
      <c r="C51" s="87"/>
      <c r="D51" s="88"/>
      <c r="E51" s="80"/>
      <c r="F51" s="81"/>
      <c r="G51" s="91"/>
      <c r="H51" s="108"/>
      <c r="I51" s="109"/>
      <c r="J51" s="110"/>
      <c r="K51" s="109"/>
      <c r="L51" s="108"/>
      <c r="M51" s="109"/>
      <c r="N51" s="72" t="str">
        <f t="shared" si="7"/>
        <v/>
      </c>
      <c r="O51" s="12" t="str">
        <f>IF(AND(E51&gt;=1,E51&lt;5),MAX($O$11:O50)+1,"")</f>
        <v/>
      </c>
      <c r="P51" s="12" t="str">
        <f>IF(AND(E51&gt;4),MAX($P$11:P50)+1,"")</f>
        <v/>
      </c>
      <c r="Q51" s="12"/>
      <c r="R51" s="12"/>
      <c r="S51" s="12" t="str">
        <f>IF(AND(E51&gt;4),MAX($S$11:S50)+1,"")</f>
        <v/>
      </c>
      <c r="T51" s="12" t="str">
        <f>IF(AND(E51&gt;=1,E51&lt;3),MAX($T$11:T50)+1,"")</f>
        <v/>
      </c>
      <c r="U51" s="12"/>
      <c r="V51" s="3" t="str">
        <f>IF(C51&lt;&gt;"",MAX($V$11:V50)+1,"")</f>
        <v/>
      </c>
      <c r="W51" s="3" t="str">
        <f t="shared" si="8"/>
        <v/>
      </c>
      <c r="X51" s="11">
        <v>50</v>
      </c>
      <c r="Y51" s="12" t="str">
        <f t="shared" si="12"/>
        <v/>
      </c>
      <c r="Z51" s="12" t="str">
        <f t="shared" si="13"/>
        <v/>
      </c>
      <c r="AA51" s="12" t="str">
        <f t="shared" si="14"/>
        <v/>
      </c>
      <c r="AB51" s="12" t="str">
        <f t="shared" si="15"/>
        <v/>
      </c>
      <c r="AC51" s="12" t="str">
        <f t="shared" si="9"/>
        <v/>
      </c>
      <c r="AD51" s="12" t="str">
        <f t="shared" si="10"/>
        <v/>
      </c>
      <c r="AE51" s="12" t="str">
        <f t="shared" si="11"/>
        <v/>
      </c>
    </row>
    <row r="52" spans="1:31" ht="24" customHeight="1" x14ac:dyDescent="0.15">
      <c r="A52" s="84">
        <v>42</v>
      </c>
      <c r="B52" s="86"/>
      <c r="C52" s="87"/>
      <c r="D52" s="88"/>
      <c r="E52" s="80"/>
      <c r="F52" s="81"/>
      <c r="G52" s="91"/>
      <c r="H52" s="108"/>
      <c r="I52" s="109"/>
      <c r="J52" s="110"/>
      <c r="K52" s="109"/>
      <c r="L52" s="108"/>
      <c r="M52" s="109"/>
      <c r="N52" s="72" t="str">
        <f t="shared" si="7"/>
        <v/>
      </c>
      <c r="O52" s="12" t="str">
        <f>IF(AND(E52&gt;=1,E52&lt;5),MAX($O$11:O51)+1,"")</f>
        <v/>
      </c>
      <c r="P52" s="12" t="str">
        <f>IF(AND(E52&gt;4),MAX($P$11:P51)+1,"")</f>
        <v/>
      </c>
      <c r="Q52" s="12"/>
      <c r="R52" s="12"/>
      <c r="S52" s="12" t="str">
        <f>IF(AND(E52&gt;4),MAX($S$11:S51)+1,"")</f>
        <v/>
      </c>
      <c r="T52" s="12" t="str">
        <f>IF(AND(E52&gt;=1,E52&lt;3),MAX($T$11:T51)+1,"")</f>
        <v/>
      </c>
      <c r="U52" s="12"/>
      <c r="V52" s="3" t="str">
        <f>IF(C52&lt;&gt;"",MAX($V$11:V51)+1,"")</f>
        <v/>
      </c>
      <c r="W52" s="3" t="str">
        <f t="shared" si="8"/>
        <v/>
      </c>
      <c r="X52" s="11">
        <v>51</v>
      </c>
      <c r="Y52" s="12" t="str">
        <f t="shared" si="12"/>
        <v/>
      </c>
      <c r="Z52" s="12" t="str">
        <f t="shared" si="13"/>
        <v/>
      </c>
      <c r="AA52" s="12" t="str">
        <f t="shared" si="14"/>
        <v/>
      </c>
      <c r="AB52" s="12" t="str">
        <f t="shared" si="15"/>
        <v/>
      </c>
      <c r="AC52" s="12" t="str">
        <f t="shared" si="9"/>
        <v/>
      </c>
      <c r="AD52" s="12" t="str">
        <f t="shared" si="10"/>
        <v/>
      </c>
      <c r="AE52" s="12" t="str">
        <f t="shared" si="11"/>
        <v/>
      </c>
    </row>
    <row r="53" spans="1:31" ht="24" customHeight="1" x14ac:dyDescent="0.15">
      <c r="A53" s="84">
        <v>43</v>
      </c>
      <c r="B53" s="86"/>
      <c r="C53" s="87"/>
      <c r="D53" s="88"/>
      <c r="E53" s="80"/>
      <c r="F53" s="81"/>
      <c r="G53" s="91"/>
      <c r="H53" s="108"/>
      <c r="I53" s="109"/>
      <c r="J53" s="110"/>
      <c r="K53" s="109"/>
      <c r="L53" s="108"/>
      <c r="M53" s="109"/>
      <c r="N53" s="72" t="str">
        <f t="shared" si="7"/>
        <v/>
      </c>
      <c r="O53" s="12" t="str">
        <f>IF(AND(E53&gt;=1,E53&lt;5),MAX($O$11:O52)+1,"")</f>
        <v/>
      </c>
      <c r="P53" s="12" t="str">
        <f>IF(AND(E53&gt;4),MAX($P$11:P52)+1,"")</f>
        <v/>
      </c>
      <c r="Q53" s="12"/>
      <c r="R53" s="12"/>
      <c r="S53" s="12" t="str">
        <f>IF(AND(E53&gt;4),MAX($S$11:S52)+1,"")</f>
        <v/>
      </c>
      <c r="T53" s="12" t="str">
        <f>IF(AND(E53&gt;=1,E53&lt;3),MAX($T$11:T52)+1,"")</f>
        <v/>
      </c>
      <c r="U53" s="12"/>
      <c r="V53" s="3" t="str">
        <f>IF(C53&lt;&gt;"",MAX($V$11:V52)+1,"")</f>
        <v/>
      </c>
      <c r="W53" s="3" t="str">
        <f t="shared" si="8"/>
        <v/>
      </c>
      <c r="X53" s="11">
        <v>52</v>
      </c>
      <c r="Y53" s="12" t="str">
        <f t="shared" si="12"/>
        <v/>
      </c>
      <c r="Z53" s="12" t="str">
        <f t="shared" si="13"/>
        <v/>
      </c>
      <c r="AA53" s="12" t="str">
        <f t="shared" si="14"/>
        <v/>
      </c>
      <c r="AB53" s="12" t="str">
        <f t="shared" si="15"/>
        <v/>
      </c>
      <c r="AC53" s="12" t="str">
        <f t="shared" si="9"/>
        <v/>
      </c>
      <c r="AD53" s="12" t="str">
        <f t="shared" si="10"/>
        <v/>
      </c>
      <c r="AE53" s="12" t="str">
        <f t="shared" si="11"/>
        <v/>
      </c>
    </row>
    <row r="54" spans="1:31" ht="24" customHeight="1" x14ac:dyDescent="0.15">
      <c r="A54" s="84">
        <v>44</v>
      </c>
      <c r="B54" s="86"/>
      <c r="C54" s="87"/>
      <c r="D54" s="88"/>
      <c r="E54" s="80"/>
      <c r="F54" s="81"/>
      <c r="G54" s="91"/>
      <c r="H54" s="108"/>
      <c r="I54" s="109"/>
      <c r="J54" s="110"/>
      <c r="K54" s="109"/>
      <c r="L54" s="108"/>
      <c r="M54" s="109"/>
      <c r="N54" s="72" t="str">
        <f t="shared" si="7"/>
        <v/>
      </c>
      <c r="O54" s="12" t="str">
        <f>IF(AND(E54&gt;=1,E54&lt;5),MAX($O$11:O53)+1,"")</f>
        <v/>
      </c>
      <c r="P54" s="12" t="str">
        <f>IF(AND(E54&gt;4),MAX($P$11:P53)+1,"")</f>
        <v/>
      </c>
      <c r="Q54" s="12"/>
      <c r="R54" s="12"/>
      <c r="S54" s="12" t="str">
        <f>IF(AND(E54&gt;4),MAX($S$11:S53)+1,"")</f>
        <v/>
      </c>
      <c r="T54" s="12" t="str">
        <f>IF(AND(E54&gt;=1,E54&lt;3),MAX($T$11:T53)+1,"")</f>
        <v/>
      </c>
      <c r="U54" s="12"/>
      <c r="V54" s="3" t="str">
        <f>IF(C54&lt;&gt;"",MAX($V$11:V53)+1,"")</f>
        <v/>
      </c>
      <c r="W54" s="3" t="str">
        <f t="shared" si="8"/>
        <v/>
      </c>
      <c r="X54" s="11">
        <v>53</v>
      </c>
      <c r="Y54" s="12" t="str">
        <f t="shared" si="12"/>
        <v/>
      </c>
      <c r="Z54" s="12" t="str">
        <f t="shared" si="13"/>
        <v/>
      </c>
      <c r="AA54" s="12" t="str">
        <f t="shared" si="14"/>
        <v/>
      </c>
      <c r="AB54" s="12" t="str">
        <f t="shared" si="15"/>
        <v/>
      </c>
      <c r="AC54" s="12" t="str">
        <f t="shared" si="9"/>
        <v/>
      </c>
      <c r="AD54" s="12" t="str">
        <f t="shared" si="10"/>
        <v/>
      </c>
      <c r="AE54" s="12" t="str">
        <f t="shared" si="11"/>
        <v/>
      </c>
    </row>
    <row r="55" spans="1:31" ht="24" customHeight="1" x14ac:dyDescent="0.15">
      <c r="A55" s="84">
        <v>45</v>
      </c>
      <c r="B55" s="86"/>
      <c r="C55" s="87"/>
      <c r="D55" s="88"/>
      <c r="E55" s="80"/>
      <c r="F55" s="81"/>
      <c r="G55" s="91"/>
      <c r="H55" s="108"/>
      <c r="I55" s="109"/>
      <c r="J55" s="110"/>
      <c r="K55" s="109"/>
      <c r="L55" s="108"/>
      <c r="M55" s="109"/>
      <c r="N55" s="72" t="str">
        <f t="shared" si="7"/>
        <v/>
      </c>
      <c r="O55" s="12" t="str">
        <f>IF(AND(E55&gt;=1,E55&lt;5),MAX($O$11:O54)+1,"")</f>
        <v/>
      </c>
      <c r="P55" s="12" t="str">
        <f>IF(AND(E55&gt;4),MAX($P$11:P54)+1,"")</f>
        <v/>
      </c>
      <c r="Q55" s="12"/>
      <c r="R55" s="12"/>
      <c r="S55" s="12" t="str">
        <f>IF(AND(E55&gt;4),MAX($S$11:S54)+1,"")</f>
        <v/>
      </c>
      <c r="T55" s="12" t="str">
        <f>IF(AND(E55&gt;=1,E55&lt;3),MAX($T$11:T54)+1,"")</f>
        <v/>
      </c>
      <c r="U55" s="12"/>
      <c r="V55" s="3" t="str">
        <f>IF(C55&lt;&gt;"",MAX($V$11:V54)+1,"")</f>
        <v/>
      </c>
      <c r="W55" s="3" t="str">
        <f t="shared" si="8"/>
        <v/>
      </c>
      <c r="X55" s="11">
        <v>54</v>
      </c>
      <c r="Y55" s="12" t="str">
        <f t="shared" si="12"/>
        <v/>
      </c>
      <c r="Z55" s="12" t="str">
        <f t="shared" si="13"/>
        <v/>
      </c>
      <c r="AA55" s="12" t="str">
        <f t="shared" si="14"/>
        <v/>
      </c>
      <c r="AB55" s="12" t="str">
        <f t="shared" si="15"/>
        <v/>
      </c>
      <c r="AC55" s="12" t="str">
        <f t="shared" si="9"/>
        <v/>
      </c>
      <c r="AD55" s="12" t="str">
        <f t="shared" si="10"/>
        <v/>
      </c>
      <c r="AE55" s="12" t="str">
        <f t="shared" si="11"/>
        <v/>
      </c>
    </row>
    <row r="56" spans="1:31" ht="24" customHeight="1" thickBot="1" x14ac:dyDescent="0.2">
      <c r="A56" s="48" t="s">
        <v>13</v>
      </c>
      <c r="B56" s="50"/>
      <c r="C56" s="50"/>
      <c r="D56" s="50"/>
      <c r="E56" s="50"/>
      <c r="F56" s="50"/>
      <c r="G56" s="4"/>
      <c r="L56" s="39"/>
      <c r="M56" s="39"/>
      <c r="N56" s="39"/>
      <c r="X56" s="11">
        <v>55</v>
      </c>
      <c r="Y56" s="12" t="str">
        <f t="shared" si="12"/>
        <v/>
      </c>
      <c r="Z56" s="12" t="str">
        <f t="shared" si="13"/>
        <v/>
      </c>
      <c r="AA56" s="12" t="str">
        <f t="shared" si="14"/>
        <v/>
      </c>
      <c r="AB56" s="12" t="str">
        <f t="shared" si="15"/>
        <v/>
      </c>
      <c r="AC56" s="12" t="str">
        <f t="shared" si="9"/>
        <v/>
      </c>
      <c r="AD56" s="12" t="str">
        <f t="shared" si="10"/>
        <v/>
      </c>
      <c r="AE56" s="12" t="str">
        <f t="shared" si="11"/>
        <v/>
      </c>
    </row>
    <row r="57" spans="1:31" ht="24" customHeight="1" thickBot="1" x14ac:dyDescent="0.2">
      <c r="A57" s="114" t="str">
        <f>A2</f>
        <v>令和４年度　第２回　香長地区陸上競技記録会</v>
      </c>
      <c r="B57" s="51"/>
      <c r="C57" s="51"/>
      <c r="D57" s="51"/>
      <c r="E57" s="51"/>
      <c r="F57" s="51"/>
      <c r="G57" s="13"/>
      <c r="H57" s="14" t="s">
        <v>20</v>
      </c>
      <c r="I57" s="15">
        <f>COUNTA(H66:H110,J66:J110,L66:L110)</f>
        <v>0</v>
      </c>
      <c r="J57" s="14" t="s">
        <v>14</v>
      </c>
      <c r="K57" s="15" t="str">
        <f>IF(D58="",0,I57*IF(LEFT(D59,2)="小学",300,IF(LEFT(D59,2)="中学",400,IF(LEFT(D59,2)="一般",500))))&amp;"円"</f>
        <v>0円</v>
      </c>
      <c r="L57" s="16"/>
      <c r="M57" s="16"/>
      <c r="N57" s="16"/>
      <c r="X57" s="11">
        <v>56</v>
      </c>
      <c r="Y57" s="12" t="str">
        <f t="shared" si="12"/>
        <v/>
      </c>
      <c r="Z57" s="12" t="str">
        <f t="shared" si="13"/>
        <v/>
      </c>
      <c r="AA57" s="12" t="str">
        <f t="shared" si="14"/>
        <v/>
      </c>
      <c r="AB57" s="12" t="str">
        <f t="shared" si="15"/>
        <v/>
      </c>
      <c r="AC57" s="12" t="str">
        <f t="shared" si="9"/>
        <v/>
      </c>
      <c r="AD57" s="12" t="str">
        <f t="shared" si="10"/>
        <v/>
      </c>
      <c r="AE57" s="12" t="str">
        <f t="shared" si="11"/>
        <v/>
      </c>
    </row>
    <row r="58" spans="1:31" ht="24" customHeight="1" thickTop="1" x14ac:dyDescent="0.15">
      <c r="A58" s="17" t="s">
        <v>0</v>
      </c>
      <c r="B58" s="17"/>
      <c r="C58" s="17"/>
      <c r="D58" s="119"/>
      <c r="E58" s="119"/>
      <c r="F58" s="119"/>
      <c r="G58" s="18"/>
      <c r="H58" s="19" t="s">
        <v>31</v>
      </c>
      <c r="I58" s="20"/>
      <c r="J58" s="20"/>
      <c r="K58" s="21"/>
      <c r="L58" s="6"/>
      <c r="M58" s="6"/>
      <c r="N58" s="6"/>
      <c r="X58" s="11">
        <v>57</v>
      </c>
      <c r="Y58" s="12" t="str">
        <f t="shared" si="12"/>
        <v/>
      </c>
      <c r="Z58" s="12" t="str">
        <f t="shared" si="13"/>
        <v/>
      </c>
      <c r="AA58" s="12" t="str">
        <f t="shared" si="14"/>
        <v/>
      </c>
      <c r="AB58" s="12" t="str">
        <f t="shared" si="15"/>
        <v/>
      </c>
      <c r="AC58" s="12" t="str">
        <f t="shared" si="9"/>
        <v/>
      </c>
      <c r="AD58" s="12" t="str">
        <f t="shared" si="10"/>
        <v/>
      </c>
      <c r="AE58" s="12" t="str">
        <f t="shared" si="11"/>
        <v/>
      </c>
    </row>
    <row r="59" spans="1:31" ht="24" customHeight="1" x14ac:dyDescent="0.15">
      <c r="A59" s="117" t="s">
        <v>27</v>
      </c>
      <c r="B59" s="117"/>
      <c r="C59" s="117"/>
      <c r="D59" s="119"/>
      <c r="E59" s="119"/>
      <c r="F59" s="119"/>
      <c r="G59" s="18"/>
      <c r="H59" s="22" t="s">
        <v>30</v>
      </c>
      <c r="I59" s="23"/>
      <c r="J59" s="23"/>
      <c r="K59" s="24"/>
      <c r="L59" s="73"/>
      <c r="M59" s="73"/>
      <c r="N59" s="73"/>
      <c r="X59" s="11">
        <v>58</v>
      </c>
      <c r="Y59" s="12" t="str">
        <f t="shared" si="12"/>
        <v/>
      </c>
      <c r="Z59" s="12" t="str">
        <f t="shared" si="13"/>
        <v/>
      </c>
      <c r="AA59" s="12" t="str">
        <f t="shared" si="14"/>
        <v/>
      </c>
      <c r="AB59" s="12" t="str">
        <f t="shared" si="15"/>
        <v/>
      </c>
      <c r="AC59" s="12" t="str">
        <f t="shared" si="9"/>
        <v/>
      </c>
      <c r="AD59" s="12" t="str">
        <f t="shared" si="10"/>
        <v/>
      </c>
      <c r="AE59" s="12" t="str">
        <f t="shared" si="11"/>
        <v/>
      </c>
    </row>
    <row r="60" spans="1:31" ht="24" customHeight="1" x14ac:dyDescent="0.15">
      <c r="A60" s="17" t="s">
        <v>16</v>
      </c>
      <c r="B60" s="17"/>
      <c r="C60" s="17"/>
      <c r="D60" s="119"/>
      <c r="E60" s="119"/>
      <c r="F60" s="74" t="s">
        <v>1</v>
      </c>
      <c r="G60" s="26"/>
      <c r="H60" s="22" t="s">
        <v>57</v>
      </c>
      <c r="I60" s="23"/>
      <c r="J60" s="23"/>
      <c r="K60" s="24"/>
      <c r="L60" s="73"/>
      <c r="M60" s="73"/>
      <c r="N60" s="73"/>
      <c r="X60" s="11">
        <v>59</v>
      </c>
      <c r="Y60" s="12" t="str">
        <f t="shared" si="12"/>
        <v/>
      </c>
      <c r="Z60" s="12" t="str">
        <f t="shared" si="13"/>
        <v/>
      </c>
      <c r="AA60" s="12" t="str">
        <f t="shared" si="14"/>
        <v/>
      </c>
      <c r="AB60" s="12" t="str">
        <f t="shared" si="15"/>
        <v/>
      </c>
      <c r="AC60" s="12" t="str">
        <f t="shared" si="9"/>
        <v/>
      </c>
      <c r="AD60" s="12" t="str">
        <f t="shared" si="10"/>
        <v/>
      </c>
      <c r="AE60" s="12" t="str">
        <f t="shared" si="11"/>
        <v/>
      </c>
    </row>
    <row r="61" spans="1:31" ht="24" customHeight="1" x14ac:dyDescent="0.15">
      <c r="A61" s="17" t="s">
        <v>17</v>
      </c>
      <c r="B61" s="17"/>
      <c r="C61" s="17"/>
      <c r="D61" s="118"/>
      <c r="E61" s="118"/>
      <c r="F61" s="118"/>
      <c r="G61" s="27"/>
      <c r="H61" s="22" t="s">
        <v>32</v>
      </c>
      <c r="I61" s="23"/>
      <c r="J61" s="23"/>
      <c r="K61" s="24"/>
      <c r="L61" s="73"/>
      <c r="M61" s="73"/>
      <c r="N61" s="73"/>
      <c r="X61" s="11">
        <v>60</v>
      </c>
      <c r="Y61" s="12" t="str">
        <f t="shared" si="12"/>
        <v/>
      </c>
      <c r="Z61" s="12" t="str">
        <f t="shared" si="13"/>
        <v/>
      </c>
      <c r="AA61" s="12" t="str">
        <f t="shared" si="14"/>
        <v/>
      </c>
      <c r="AB61" s="12" t="str">
        <f t="shared" si="15"/>
        <v/>
      </c>
      <c r="AC61" s="12" t="str">
        <f t="shared" si="9"/>
        <v/>
      </c>
      <c r="AD61" s="12" t="str">
        <f t="shared" si="10"/>
        <v/>
      </c>
      <c r="AE61" s="12" t="str">
        <f t="shared" si="11"/>
        <v/>
      </c>
    </row>
    <row r="62" spans="1:31" ht="24" customHeight="1" x14ac:dyDescent="0.15">
      <c r="A62" s="17" t="s">
        <v>2</v>
      </c>
      <c r="B62" s="17"/>
      <c r="C62" s="17"/>
      <c r="D62" s="119"/>
      <c r="E62" s="119"/>
      <c r="F62" s="75" t="s">
        <v>1</v>
      </c>
      <c r="G62" s="29"/>
      <c r="H62" s="105" t="s">
        <v>33</v>
      </c>
      <c r="I62" s="23"/>
      <c r="J62" s="23"/>
      <c r="K62" s="24"/>
      <c r="L62" s="6"/>
      <c r="M62" s="6"/>
      <c r="N62" s="6"/>
      <c r="X62" s="11">
        <v>61</v>
      </c>
      <c r="Y62" s="12" t="str">
        <f t="shared" si="12"/>
        <v/>
      </c>
      <c r="Z62" s="12" t="str">
        <f t="shared" si="13"/>
        <v/>
      </c>
      <c r="AA62" s="12" t="str">
        <f t="shared" si="14"/>
        <v/>
      </c>
      <c r="AB62" s="12" t="str">
        <f t="shared" si="15"/>
        <v/>
      </c>
      <c r="AC62" s="12" t="str">
        <f t="shared" si="9"/>
        <v/>
      </c>
      <c r="AD62" s="12" t="str">
        <f t="shared" si="10"/>
        <v/>
      </c>
      <c r="AE62" s="12" t="str">
        <f t="shared" si="11"/>
        <v/>
      </c>
    </row>
    <row r="63" spans="1:31" ht="24" customHeight="1" thickBot="1" x14ac:dyDescent="0.2">
      <c r="H63" s="107" t="s">
        <v>36</v>
      </c>
      <c r="I63" s="31"/>
      <c r="J63" s="31"/>
      <c r="K63" s="32"/>
      <c r="L63" s="34"/>
      <c r="M63" s="34"/>
      <c r="N63" s="34"/>
      <c r="X63" s="11">
        <v>62</v>
      </c>
      <c r="Y63" s="12" t="str">
        <f t="shared" si="12"/>
        <v/>
      </c>
      <c r="Z63" s="12" t="str">
        <f t="shared" si="13"/>
        <v/>
      </c>
      <c r="AA63" s="12" t="str">
        <f t="shared" si="14"/>
        <v/>
      </c>
      <c r="AB63" s="12" t="str">
        <f t="shared" si="15"/>
        <v/>
      </c>
      <c r="AC63" s="12" t="str">
        <f t="shared" si="9"/>
        <v/>
      </c>
      <c r="AD63" s="12" t="str">
        <f t="shared" si="10"/>
        <v/>
      </c>
      <c r="AE63" s="12" t="str">
        <f t="shared" si="11"/>
        <v/>
      </c>
    </row>
    <row r="64" spans="1:31" ht="24" customHeight="1" thickTop="1" x14ac:dyDescent="0.15">
      <c r="A64" s="35"/>
      <c r="B64" s="71" t="s">
        <v>7</v>
      </c>
      <c r="C64" s="98"/>
      <c r="D64" s="99"/>
      <c r="E64" s="99"/>
      <c r="F64" s="100"/>
      <c r="G64" s="100"/>
      <c r="H64" s="101"/>
      <c r="I64" s="99"/>
      <c r="J64" s="102"/>
      <c r="K64" s="101"/>
      <c r="L64" s="103"/>
      <c r="M64" s="103"/>
      <c r="N64" s="97"/>
      <c r="O64" s="60" t="s">
        <v>51</v>
      </c>
      <c r="P64" s="47"/>
      <c r="Q64" s="47"/>
      <c r="R64" s="47"/>
      <c r="S64" s="63"/>
      <c r="T64" s="47"/>
      <c r="U64" s="63"/>
      <c r="X64" s="11">
        <v>63</v>
      </c>
      <c r="Y64" s="12" t="str">
        <f t="shared" si="12"/>
        <v/>
      </c>
      <c r="Z64" s="12" t="str">
        <f t="shared" si="13"/>
        <v/>
      </c>
      <c r="AA64" s="12" t="str">
        <f t="shared" si="14"/>
        <v/>
      </c>
      <c r="AB64" s="12" t="str">
        <f t="shared" si="15"/>
        <v/>
      </c>
      <c r="AC64" s="12" t="str">
        <f t="shared" si="9"/>
        <v/>
      </c>
      <c r="AD64" s="12" t="str">
        <f t="shared" si="10"/>
        <v/>
      </c>
      <c r="AE64" s="12" t="str">
        <f t="shared" si="11"/>
        <v/>
      </c>
    </row>
    <row r="65" spans="1:31" ht="24" customHeight="1" x14ac:dyDescent="0.15">
      <c r="A65" s="36"/>
      <c r="B65" s="36" t="s">
        <v>18</v>
      </c>
      <c r="C65" s="36" t="s">
        <v>3</v>
      </c>
      <c r="D65" s="37" t="s">
        <v>19</v>
      </c>
      <c r="E65" s="36" t="s">
        <v>5</v>
      </c>
      <c r="F65" s="36" t="s">
        <v>4</v>
      </c>
      <c r="G65" s="36" t="s">
        <v>37</v>
      </c>
      <c r="H65" s="38" t="s">
        <v>8</v>
      </c>
      <c r="I65" s="38" t="s">
        <v>9</v>
      </c>
      <c r="J65" s="38" t="s">
        <v>10</v>
      </c>
      <c r="K65" s="38" t="s">
        <v>9</v>
      </c>
      <c r="L65" s="38" t="s">
        <v>11</v>
      </c>
      <c r="M65" s="38" t="s">
        <v>9</v>
      </c>
      <c r="N65" s="38" t="s">
        <v>50</v>
      </c>
      <c r="O65" s="52" t="s">
        <v>45</v>
      </c>
      <c r="P65" s="52" t="s">
        <v>46</v>
      </c>
      <c r="Q65" s="52" t="s">
        <v>47</v>
      </c>
      <c r="R65" s="52" t="s">
        <v>48</v>
      </c>
      <c r="S65" s="52" t="s">
        <v>49</v>
      </c>
      <c r="T65" s="52" t="s">
        <v>54</v>
      </c>
      <c r="U65" s="52" t="s">
        <v>55</v>
      </c>
      <c r="V65" s="40"/>
      <c r="W65" s="40"/>
      <c r="X65" s="11">
        <v>64</v>
      </c>
      <c r="Y65" s="12" t="str">
        <f t="shared" si="12"/>
        <v/>
      </c>
      <c r="Z65" s="12" t="str">
        <f t="shared" si="13"/>
        <v/>
      </c>
      <c r="AA65" s="12" t="str">
        <f t="shared" si="14"/>
        <v/>
      </c>
      <c r="AB65" s="12" t="str">
        <f t="shared" si="15"/>
        <v/>
      </c>
      <c r="AC65" s="12" t="str">
        <f t="shared" si="9"/>
        <v/>
      </c>
      <c r="AD65" s="12" t="str">
        <f t="shared" si="10"/>
        <v/>
      </c>
      <c r="AE65" s="12" t="str">
        <f t="shared" si="11"/>
        <v/>
      </c>
    </row>
    <row r="66" spans="1:31" ht="24" customHeight="1" x14ac:dyDescent="0.15">
      <c r="A66" s="35">
        <v>1</v>
      </c>
      <c r="B66" s="85"/>
      <c r="C66" s="89"/>
      <c r="D66" s="90"/>
      <c r="E66" s="82"/>
      <c r="F66" s="83"/>
      <c r="G66" s="92"/>
      <c r="H66" s="111"/>
      <c r="I66" s="112"/>
      <c r="J66" s="113"/>
      <c r="K66" s="112"/>
      <c r="L66" s="111"/>
      <c r="M66" s="112"/>
      <c r="N66" s="72" t="str">
        <f t="shared" ref="N66:N110" si="16">ASC(PHONETIC(D66))</f>
        <v/>
      </c>
      <c r="O66" s="12"/>
      <c r="P66" s="12"/>
      <c r="Q66" s="12" t="str">
        <f>IF(AND(E66&gt;=1,E66&lt;5),1,"")</f>
        <v/>
      </c>
      <c r="R66" s="12" t="str">
        <f>IF(E66&gt;4,1,"")</f>
        <v/>
      </c>
      <c r="S66" s="12" t="str">
        <f>IF(AND(E66&gt;4),MAX($S$11:S65)+1,"")</f>
        <v/>
      </c>
      <c r="T66" s="12"/>
      <c r="U66" s="12" t="str">
        <f>IF(AND(E66&gt;=1,E66&lt;3),1,"")</f>
        <v/>
      </c>
      <c r="V66" s="3" t="str">
        <f>IF(C66&lt;&gt;"",1,"")</f>
        <v/>
      </c>
      <c r="W66" s="3" t="str">
        <f>B66&amp;C66&amp;""</f>
        <v/>
      </c>
      <c r="X66" s="11">
        <v>65</v>
      </c>
      <c r="Y66" s="12" t="str">
        <f t="shared" si="12"/>
        <v/>
      </c>
      <c r="Z66" s="12" t="str">
        <f t="shared" si="13"/>
        <v/>
      </c>
      <c r="AA66" s="12" t="str">
        <f t="shared" si="14"/>
        <v/>
      </c>
      <c r="AB66" s="12" t="str">
        <f t="shared" si="15"/>
        <v/>
      </c>
      <c r="AC66" s="12" t="str">
        <f t="shared" ref="AC66:AC91" si="17">IF(COUNTIF(S:S,X66),INDEX(W:W,MATCH(X66,S:S,0)),"")</f>
        <v/>
      </c>
      <c r="AD66" s="12" t="str">
        <f t="shared" ref="AD66:AD91" si="18">IF(COUNTIF(T:T,X66),INDEX(W:W,MATCH(X66,T:T,0)),"")</f>
        <v/>
      </c>
      <c r="AE66" s="12" t="str">
        <f t="shared" ref="AE66:AE91" si="19">IF(COUNTIF(U:U,X66),INDEX(W:W,MATCH(X66,U:U,0)),"")</f>
        <v/>
      </c>
    </row>
    <row r="67" spans="1:31" ht="24" customHeight="1" x14ac:dyDescent="0.15">
      <c r="A67" s="35">
        <v>2</v>
      </c>
      <c r="B67" s="85"/>
      <c r="C67" s="89"/>
      <c r="D67" s="90"/>
      <c r="E67" s="82"/>
      <c r="F67" s="83"/>
      <c r="G67" s="92"/>
      <c r="H67" s="111"/>
      <c r="I67" s="112"/>
      <c r="J67" s="113"/>
      <c r="K67" s="112"/>
      <c r="L67" s="111"/>
      <c r="M67" s="112"/>
      <c r="N67" s="72" t="str">
        <f t="shared" si="16"/>
        <v/>
      </c>
      <c r="O67" s="12"/>
      <c r="P67" s="12"/>
      <c r="Q67" s="12" t="str">
        <f>IF(AND(E67&gt;=1,E67&lt;5),MAX($Q$66:Q66)+1,"")</f>
        <v/>
      </c>
      <c r="R67" s="12" t="str">
        <f>IF(E67&gt;4,MAX($R$66:R66)+1,"")</f>
        <v/>
      </c>
      <c r="S67" s="12" t="str">
        <f>IF(AND(E67&gt;4),MAX($S$11:S66)+1,"")</f>
        <v/>
      </c>
      <c r="T67" s="12"/>
      <c r="U67" s="12" t="str">
        <f>IF(AND(E67&gt;=1,E67&lt;3),MAX($U$66:U66)+1,"")</f>
        <v/>
      </c>
      <c r="V67" s="3" t="str">
        <f>IF(C67&lt;&gt;"",MAX($V$66:V66)+1,"")</f>
        <v/>
      </c>
      <c r="W67" s="3" t="str">
        <f t="shared" ref="W67:W110" si="20">B67&amp;C67&amp;""</f>
        <v/>
      </c>
      <c r="X67" s="11">
        <v>66</v>
      </c>
      <c r="Y67" s="12" t="str">
        <f t="shared" si="12"/>
        <v/>
      </c>
      <c r="Z67" s="12" t="str">
        <f t="shared" si="13"/>
        <v/>
      </c>
      <c r="AA67" s="12" t="str">
        <f t="shared" si="14"/>
        <v/>
      </c>
      <c r="AB67" s="12" t="str">
        <f t="shared" si="15"/>
        <v/>
      </c>
      <c r="AC67" s="12" t="str">
        <f t="shared" si="17"/>
        <v/>
      </c>
      <c r="AD67" s="12" t="str">
        <f t="shared" si="18"/>
        <v/>
      </c>
      <c r="AE67" s="12" t="str">
        <f t="shared" si="19"/>
        <v/>
      </c>
    </row>
    <row r="68" spans="1:31" ht="24" customHeight="1" x14ac:dyDescent="0.15">
      <c r="A68" s="35">
        <v>3</v>
      </c>
      <c r="B68" s="85"/>
      <c r="C68" s="89"/>
      <c r="D68" s="90"/>
      <c r="E68" s="82"/>
      <c r="F68" s="83"/>
      <c r="G68" s="92"/>
      <c r="H68" s="111"/>
      <c r="I68" s="112"/>
      <c r="J68" s="113"/>
      <c r="K68" s="112"/>
      <c r="L68" s="111"/>
      <c r="M68" s="112"/>
      <c r="N68" s="72" t="str">
        <f t="shared" si="16"/>
        <v/>
      </c>
      <c r="O68" s="12"/>
      <c r="P68" s="12"/>
      <c r="Q68" s="12" t="str">
        <f>IF(AND(E68&gt;=1,E68&lt;5),MAX($Q$66:Q67)+1,"")</f>
        <v/>
      </c>
      <c r="R68" s="12" t="str">
        <f>IF(E68&gt;4,MAX($R$66:R67)+1,"")</f>
        <v/>
      </c>
      <c r="S68" s="12" t="str">
        <f>IF(AND(E68&gt;4),MAX($S$11:S67)+1,"")</f>
        <v/>
      </c>
      <c r="T68" s="12"/>
      <c r="U68" s="12" t="str">
        <f>IF(AND(E68&gt;=1,E68&lt;3),MAX($U$66:U67)+1,"")</f>
        <v/>
      </c>
      <c r="V68" s="3" t="str">
        <f>IF(C68&lt;&gt;"",MAX($V$66:V67)+1,"")</f>
        <v/>
      </c>
      <c r="W68" s="3" t="str">
        <f t="shared" si="20"/>
        <v/>
      </c>
      <c r="X68" s="11">
        <v>67</v>
      </c>
      <c r="Y68" s="12" t="str">
        <f t="shared" si="12"/>
        <v/>
      </c>
      <c r="Z68" s="12" t="str">
        <f t="shared" si="13"/>
        <v/>
      </c>
      <c r="AA68" s="12" t="str">
        <f t="shared" si="14"/>
        <v/>
      </c>
      <c r="AB68" s="12" t="str">
        <f t="shared" si="15"/>
        <v/>
      </c>
      <c r="AC68" s="12" t="str">
        <f t="shared" si="17"/>
        <v/>
      </c>
      <c r="AD68" s="12" t="str">
        <f t="shared" si="18"/>
        <v/>
      </c>
      <c r="AE68" s="12" t="str">
        <f t="shared" si="19"/>
        <v/>
      </c>
    </row>
    <row r="69" spans="1:31" ht="24" customHeight="1" x14ac:dyDescent="0.15">
      <c r="A69" s="35">
        <v>4</v>
      </c>
      <c r="B69" s="85"/>
      <c r="C69" s="89"/>
      <c r="D69" s="90"/>
      <c r="E69" s="82"/>
      <c r="F69" s="83"/>
      <c r="G69" s="92"/>
      <c r="H69" s="111"/>
      <c r="I69" s="112"/>
      <c r="J69" s="113"/>
      <c r="K69" s="112"/>
      <c r="L69" s="111"/>
      <c r="M69" s="112"/>
      <c r="N69" s="72" t="str">
        <f t="shared" si="16"/>
        <v/>
      </c>
      <c r="O69" s="12"/>
      <c r="P69" s="12"/>
      <c r="Q69" s="12" t="str">
        <f>IF(AND(E69&gt;=1,E69&lt;5),MAX($Q$66:Q68)+1,"")</f>
        <v/>
      </c>
      <c r="R69" s="12" t="str">
        <f>IF(E69&gt;4,MAX($R$66:R68)+1,"")</f>
        <v/>
      </c>
      <c r="S69" s="12" t="str">
        <f>IF(AND(E69&gt;4),MAX($S$11:S68)+1,"")</f>
        <v/>
      </c>
      <c r="T69" s="12"/>
      <c r="U69" s="12" t="str">
        <f>IF(AND(E69&gt;=1,E69&lt;3),MAX($U$66:U68)+1,"")</f>
        <v/>
      </c>
      <c r="V69" s="3" t="str">
        <f>IF(C69&lt;&gt;"",MAX($V$66:V68)+1,"")</f>
        <v/>
      </c>
      <c r="W69" s="3" t="str">
        <f t="shared" si="20"/>
        <v/>
      </c>
      <c r="X69" s="11">
        <v>68</v>
      </c>
      <c r="Y69" s="12" t="str">
        <f t="shared" si="12"/>
        <v/>
      </c>
      <c r="Z69" s="12" t="str">
        <f t="shared" si="13"/>
        <v/>
      </c>
      <c r="AA69" s="12" t="str">
        <f t="shared" si="14"/>
        <v/>
      </c>
      <c r="AB69" s="12" t="str">
        <f t="shared" si="15"/>
        <v/>
      </c>
      <c r="AC69" s="12" t="str">
        <f t="shared" si="17"/>
        <v/>
      </c>
      <c r="AD69" s="12" t="str">
        <f t="shared" si="18"/>
        <v/>
      </c>
      <c r="AE69" s="12" t="str">
        <f t="shared" si="19"/>
        <v/>
      </c>
    </row>
    <row r="70" spans="1:31" ht="24" customHeight="1" x14ac:dyDescent="0.15">
      <c r="A70" s="35">
        <v>5</v>
      </c>
      <c r="B70" s="85"/>
      <c r="C70" s="89"/>
      <c r="D70" s="90"/>
      <c r="E70" s="82"/>
      <c r="F70" s="83"/>
      <c r="G70" s="92"/>
      <c r="H70" s="111"/>
      <c r="I70" s="112"/>
      <c r="J70" s="113"/>
      <c r="K70" s="112"/>
      <c r="L70" s="111"/>
      <c r="M70" s="112"/>
      <c r="N70" s="72" t="str">
        <f t="shared" si="16"/>
        <v/>
      </c>
      <c r="O70" s="12"/>
      <c r="P70" s="12"/>
      <c r="Q70" s="12" t="str">
        <f>IF(AND(E70&gt;=1,E70&lt;5),MAX($Q$66:Q69)+1,"")</f>
        <v/>
      </c>
      <c r="R70" s="12" t="str">
        <f>IF(E70&gt;4,MAX($R$66:R69)+1,"")</f>
        <v/>
      </c>
      <c r="S70" s="12" t="str">
        <f>IF(AND(E70&gt;4),MAX($S$11:S69)+1,"")</f>
        <v/>
      </c>
      <c r="T70" s="12"/>
      <c r="U70" s="12" t="str">
        <f>IF(AND(E70&gt;=1,E70&lt;3),MAX($U$66:U69)+1,"")</f>
        <v/>
      </c>
      <c r="V70" s="3" t="str">
        <f>IF(C70&lt;&gt;"",MAX($V$66:V69)+1,"")</f>
        <v/>
      </c>
      <c r="W70" s="3" t="str">
        <f t="shared" si="20"/>
        <v/>
      </c>
      <c r="X70" s="11">
        <v>69</v>
      </c>
      <c r="Y70" s="12" t="str">
        <f t="shared" si="12"/>
        <v/>
      </c>
      <c r="Z70" s="12" t="str">
        <f t="shared" si="13"/>
        <v/>
      </c>
      <c r="AA70" s="12" t="str">
        <f t="shared" si="14"/>
        <v/>
      </c>
      <c r="AB70" s="12" t="str">
        <f t="shared" si="15"/>
        <v/>
      </c>
      <c r="AC70" s="12" t="str">
        <f t="shared" si="17"/>
        <v/>
      </c>
      <c r="AD70" s="12" t="str">
        <f t="shared" si="18"/>
        <v/>
      </c>
      <c r="AE70" s="12" t="str">
        <f t="shared" si="19"/>
        <v/>
      </c>
    </row>
    <row r="71" spans="1:31" ht="24" customHeight="1" x14ac:dyDescent="0.15">
      <c r="A71" s="35">
        <v>6</v>
      </c>
      <c r="B71" s="85"/>
      <c r="C71" s="89"/>
      <c r="D71" s="90"/>
      <c r="E71" s="82"/>
      <c r="F71" s="83"/>
      <c r="G71" s="92"/>
      <c r="H71" s="111"/>
      <c r="I71" s="112"/>
      <c r="J71" s="113"/>
      <c r="K71" s="112"/>
      <c r="L71" s="111"/>
      <c r="M71" s="112"/>
      <c r="N71" s="72" t="str">
        <f t="shared" si="16"/>
        <v/>
      </c>
      <c r="O71" s="12"/>
      <c r="P71" s="12"/>
      <c r="Q71" s="12" t="str">
        <f>IF(AND(E71&gt;=1,E71&lt;5),MAX($Q$66:Q70)+1,"")</f>
        <v/>
      </c>
      <c r="R71" s="12" t="str">
        <f>IF(E71&gt;4,MAX($R$66:R70)+1,"")</f>
        <v/>
      </c>
      <c r="S71" s="12" t="str">
        <f>IF(AND(E71&gt;4),MAX($S$11:S70)+1,"")</f>
        <v/>
      </c>
      <c r="T71" s="12"/>
      <c r="U71" s="12" t="str">
        <f>IF(AND(E71&gt;=1,E71&lt;3),MAX($U$66:U70)+1,"")</f>
        <v/>
      </c>
      <c r="V71" s="3" t="str">
        <f>IF(C71&lt;&gt;"",MAX($V$66:V70)+1,"")</f>
        <v/>
      </c>
      <c r="W71" s="3" t="str">
        <f t="shared" si="20"/>
        <v/>
      </c>
      <c r="X71" s="11">
        <v>70</v>
      </c>
      <c r="Y71" s="12" t="str">
        <f t="shared" si="12"/>
        <v/>
      </c>
      <c r="Z71" s="12" t="str">
        <f t="shared" si="13"/>
        <v/>
      </c>
      <c r="AA71" s="12" t="str">
        <f t="shared" si="14"/>
        <v/>
      </c>
      <c r="AB71" s="12" t="str">
        <f t="shared" si="15"/>
        <v/>
      </c>
      <c r="AC71" s="12" t="str">
        <f t="shared" si="17"/>
        <v/>
      </c>
      <c r="AD71" s="12" t="str">
        <f t="shared" si="18"/>
        <v/>
      </c>
      <c r="AE71" s="12" t="str">
        <f t="shared" si="19"/>
        <v/>
      </c>
    </row>
    <row r="72" spans="1:31" s="40" customFormat="1" ht="24" customHeight="1" x14ac:dyDescent="0.15">
      <c r="A72" s="35">
        <v>7</v>
      </c>
      <c r="B72" s="85"/>
      <c r="C72" s="89"/>
      <c r="D72" s="90"/>
      <c r="E72" s="82"/>
      <c r="F72" s="83"/>
      <c r="G72" s="92"/>
      <c r="H72" s="111"/>
      <c r="I72" s="112"/>
      <c r="J72" s="113"/>
      <c r="K72" s="112"/>
      <c r="L72" s="111"/>
      <c r="M72" s="112"/>
      <c r="N72" s="72" t="str">
        <f t="shared" si="16"/>
        <v/>
      </c>
      <c r="O72" s="12"/>
      <c r="P72" s="12"/>
      <c r="Q72" s="12" t="str">
        <f>IF(AND(E72&gt;=1,E72&lt;5),MAX($Q$66:Q71)+1,"")</f>
        <v/>
      </c>
      <c r="R72" s="12" t="str">
        <f>IF(E72&gt;4,MAX($R$66:R71)+1,"")</f>
        <v/>
      </c>
      <c r="S72" s="12" t="str">
        <f>IF(AND(E72&gt;4),MAX($S$11:S71)+1,"")</f>
        <v/>
      </c>
      <c r="T72" s="12"/>
      <c r="U72" s="12" t="str">
        <f>IF(AND(E72&gt;=1,E72&lt;3),MAX($U$66:U71)+1,"")</f>
        <v/>
      </c>
      <c r="V72" s="3" t="str">
        <f>IF(C72&lt;&gt;"",MAX($V$66:V71)+1,"")</f>
        <v/>
      </c>
      <c r="W72" s="3" t="str">
        <f t="shared" si="20"/>
        <v/>
      </c>
      <c r="X72" s="11">
        <v>71</v>
      </c>
      <c r="Y72" s="12" t="str">
        <f t="shared" si="12"/>
        <v/>
      </c>
      <c r="Z72" s="12" t="str">
        <f t="shared" si="13"/>
        <v/>
      </c>
      <c r="AA72" s="12" t="str">
        <f t="shared" si="14"/>
        <v/>
      </c>
      <c r="AB72" s="12" t="str">
        <f t="shared" si="15"/>
        <v/>
      </c>
      <c r="AC72" s="12" t="str">
        <f t="shared" si="17"/>
        <v/>
      </c>
      <c r="AD72" s="12" t="str">
        <f t="shared" si="18"/>
        <v/>
      </c>
      <c r="AE72" s="12" t="str">
        <f t="shared" si="19"/>
        <v/>
      </c>
    </row>
    <row r="73" spans="1:31" s="40" customFormat="1" ht="24" customHeight="1" x14ac:dyDescent="0.15">
      <c r="A73" s="35">
        <v>8</v>
      </c>
      <c r="B73" s="85"/>
      <c r="C73" s="89"/>
      <c r="D73" s="90"/>
      <c r="E73" s="82"/>
      <c r="F73" s="83"/>
      <c r="G73" s="92"/>
      <c r="H73" s="111"/>
      <c r="I73" s="112"/>
      <c r="J73" s="113"/>
      <c r="K73" s="112"/>
      <c r="L73" s="111"/>
      <c r="M73" s="112"/>
      <c r="N73" s="72" t="str">
        <f t="shared" si="16"/>
        <v/>
      </c>
      <c r="O73" s="12"/>
      <c r="P73" s="12"/>
      <c r="Q73" s="12" t="str">
        <f>IF(AND(E73&gt;=1,E73&lt;5),MAX($Q$66:Q72)+1,"")</f>
        <v/>
      </c>
      <c r="R73" s="12" t="str">
        <f>IF(E73&gt;4,MAX($R$66:R72)+1,"")</f>
        <v/>
      </c>
      <c r="S73" s="12" t="str">
        <f>IF(AND(E73&gt;4),MAX($S$11:S72)+1,"")</f>
        <v/>
      </c>
      <c r="T73" s="12"/>
      <c r="U73" s="12" t="str">
        <f>IF(AND(E73&gt;=1,E73&lt;3),MAX($U$66:U72)+1,"")</f>
        <v/>
      </c>
      <c r="V73" s="3" t="str">
        <f>IF(C73&lt;&gt;"",MAX($V$66:V72)+1,"")</f>
        <v/>
      </c>
      <c r="W73" s="3" t="str">
        <f t="shared" si="20"/>
        <v/>
      </c>
      <c r="X73" s="11">
        <v>72</v>
      </c>
      <c r="Y73" s="12" t="str">
        <f t="shared" si="12"/>
        <v/>
      </c>
      <c r="Z73" s="12" t="str">
        <f t="shared" si="13"/>
        <v/>
      </c>
      <c r="AA73" s="12" t="str">
        <f t="shared" si="14"/>
        <v/>
      </c>
      <c r="AB73" s="12" t="str">
        <f t="shared" si="15"/>
        <v/>
      </c>
      <c r="AC73" s="12" t="str">
        <f t="shared" si="17"/>
        <v/>
      </c>
      <c r="AD73" s="12" t="str">
        <f t="shared" si="18"/>
        <v/>
      </c>
      <c r="AE73" s="12" t="str">
        <f t="shared" si="19"/>
        <v/>
      </c>
    </row>
    <row r="74" spans="1:31" s="41" customFormat="1" ht="24" customHeight="1" x14ac:dyDescent="0.15">
      <c r="A74" s="35">
        <v>9</v>
      </c>
      <c r="B74" s="85"/>
      <c r="C74" s="89"/>
      <c r="D74" s="90"/>
      <c r="E74" s="82"/>
      <c r="F74" s="83"/>
      <c r="G74" s="92"/>
      <c r="H74" s="111"/>
      <c r="I74" s="112"/>
      <c r="J74" s="113"/>
      <c r="K74" s="112"/>
      <c r="L74" s="111"/>
      <c r="M74" s="112"/>
      <c r="N74" s="72" t="str">
        <f t="shared" si="16"/>
        <v/>
      </c>
      <c r="O74" s="12"/>
      <c r="P74" s="12"/>
      <c r="Q74" s="12" t="str">
        <f>IF(AND(E74&gt;=1,E74&lt;5),MAX($Q$66:Q73)+1,"")</f>
        <v/>
      </c>
      <c r="R74" s="12" t="str">
        <f>IF(E74&gt;4,MAX($R$66:R73)+1,"")</f>
        <v/>
      </c>
      <c r="S74" s="12" t="str">
        <f>IF(AND(E74&gt;4),MAX($S$11:S73)+1,"")</f>
        <v/>
      </c>
      <c r="T74" s="12"/>
      <c r="U74" s="12" t="str">
        <f>IF(AND(E74&gt;=1,E74&lt;3),MAX($U$66:U73)+1,"")</f>
        <v/>
      </c>
      <c r="V74" s="3" t="str">
        <f>IF(C74&lt;&gt;"",MAX($V$66:V73)+1,"")</f>
        <v/>
      </c>
      <c r="W74" s="3" t="str">
        <f t="shared" si="20"/>
        <v/>
      </c>
      <c r="X74" s="11">
        <v>73</v>
      </c>
      <c r="Y74" s="12" t="str">
        <f t="shared" si="12"/>
        <v/>
      </c>
      <c r="Z74" s="12" t="str">
        <f t="shared" si="13"/>
        <v/>
      </c>
      <c r="AA74" s="12" t="str">
        <f t="shared" si="14"/>
        <v/>
      </c>
      <c r="AB74" s="12" t="str">
        <f t="shared" si="15"/>
        <v/>
      </c>
      <c r="AC74" s="12" t="str">
        <f t="shared" si="17"/>
        <v/>
      </c>
      <c r="AD74" s="12" t="str">
        <f t="shared" si="18"/>
        <v/>
      </c>
      <c r="AE74" s="12" t="str">
        <f t="shared" si="19"/>
        <v/>
      </c>
    </row>
    <row r="75" spans="1:31" s="41" customFormat="1" ht="24" customHeight="1" x14ac:dyDescent="0.15">
      <c r="A75" s="35">
        <v>10</v>
      </c>
      <c r="B75" s="85"/>
      <c r="C75" s="89"/>
      <c r="D75" s="90"/>
      <c r="E75" s="82"/>
      <c r="F75" s="83"/>
      <c r="G75" s="92"/>
      <c r="H75" s="111"/>
      <c r="I75" s="112"/>
      <c r="J75" s="113"/>
      <c r="K75" s="112"/>
      <c r="L75" s="111"/>
      <c r="M75" s="112"/>
      <c r="N75" s="72" t="str">
        <f t="shared" si="16"/>
        <v/>
      </c>
      <c r="O75" s="12"/>
      <c r="P75" s="12"/>
      <c r="Q75" s="12" t="str">
        <f>IF(AND(E75&gt;=1,E75&lt;5),MAX($Q$66:Q74)+1,"")</f>
        <v/>
      </c>
      <c r="R75" s="12" t="str">
        <f>IF(E75&gt;4,MAX($R$66:R74)+1,"")</f>
        <v/>
      </c>
      <c r="S75" s="12" t="str">
        <f>IF(AND(E75&gt;4),MAX($S$11:S74)+1,"")</f>
        <v/>
      </c>
      <c r="T75" s="12"/>
      <c r="U75" s="12" t="str">
        <f>IF(AND(E75&gt;=1,E75&lt;3),MAX($U$66:U74)+1,"")</f>
        <v/>
      </c>
      <c r="V75" s="3" t="str">
        <f>IF(C75&lt;&gt;"",MAX($V$66:V74)+1,"")</f>
        <v/>
      </c>
      <c r="W75" s="3" t="str">
        <f t="shared" si="20"/>
        <v/>
      </c>
      <c r="X75" s="11">
        <v>74</v>
      </c>
      <c r="Y75" s="12" t="str">
        <f t="shared" si="12"/>
        <v/>
      </c>
      <c r="Z75" s="12" t="str">
        <f t="shared" si="13"/>
        <v/>
      </c>
      <c r="AA75" s="12" t="str">
        <f t="shared" si="14"/>
        <v/>
      </c>
      <c r="AB75" s="12" t="str">
        <f t="shared" si="15"/>
        <v/>
      </c>
      <c r="AC75" s="12" t="str">
        <f t="shared" si="17"/>
        <v/>
      </c>
      <c r="AD75" s="12" t="str">
        <f t="shared" si="18"/>
        <v/>
      </c>
      <c r="AE75" s="12" t="str">
        <f t="shared" si="19"/>
        <v/>
      </c>
    </row>
    <row r="76" spans="1:31" s="41" customFormat="1" ht="24" customHeight="1" x14ac:dyDescent="0.15">
      <c r="A76" s="35">
        <v>11</v>
      </c>
      <c r="B76" s="85"/>
      <c r="C76" s="89"/>
      <c r="D76" s="90"/>
      <c r="E76" s="82"/>
      <c r="F76" s="83"/>
      <c r="G76" s="92"/>
      <c r="H76" s="111"/>
      <c r="I76" s="112"/>
      <c r="J76" s="113"/>
      <c r="K76" s="112"/>
      <c r="L76" s="111"/>
      <c r="M76" s="112"/>
      <c r="N76" s="72" t="str">
        <f t="shared" si="16"/>
        <v/>
      </c>
      <c r="O76" s="12"/>
      <c r="P76" s="12"/>
      <c r="Q76" s="12" t="str">
        <f>IF(AND(E76&gt;=1,E76&lt;5),MAX($Q$66:Q75)+1,"")</f>
        <v/>
      </c>
      <c r="R76" s="12" t="str">
        <f>IF(E76&gt;4,MAX($R$66:R75)+1,"")</f>
        <v/>
      </c>
      <c r="S76" s="12" t="str">
        <f>IF(AND(E76&gt;4),MAX($S$11:S75)+1,"")</f>
        <v/>
      </c>
      <c r="T76" s="12"/>
      <c r="U76" s="12" t="str">
        <f>IF(AND(E76&gt;=1,E76&lt;3),MAX($U$66:U75)+1,"")</f>
        <v/>
      </c>
      <c r="V76" s="3" t="str">
        <f>IF(C76&lt;&gt;"",MAX($V$66:V75)+1,"")</f>
        <v/>
      </c>
      <c r="W76" s="3" t="str">
        <f t="shared" si="20"/>
        <v/>
      </c>
      <c r="X76" s="11">
        <v>75</v>
      </c>
      <c r="Y76" s="12" t="str">
        <f t="shared" si="12"/>
        <v/>
      </c>
      <c r="Z76" s="12" t="str">
        <f t="shared" si="13"/>
        <v/>
      </c>
      <c r="AA76" s="12" t="str">
        <f t="shared" si="14"/>
        <v/>
      </c>
      <c r="AB76" s="12" t="str">
        <f t="shared" si="15"/>
        <v/>
      </c>
      <c r="AC76" s="12" t="str">
        <f t="shared" si="17"/>
        <v/>
      </c>
      <c r="AD76" s="12" t="str">
        <f t="shared" si="18"/>
        <v/>
      </c>
      <c r="AE76" s="12" t="str">
        <f t="shared" si="19"/>
        <v/>
      </c>
    </row>
    <row r="77" spans="1:31" s="41" customFormat="1" ht="24" customHeight="1" x14ac:dyDescent="0.15">
      <c r="A77" s="35">
        <v>12</v>
      </c>
      <c r="B77" s="85"/>
      <c r="C77" s="89"/>
      <c r="D77" s="90"/>
      <c r="E77" s="82"/>
      <c r="F77" s="83"/>
      <c r="G77" s="92"/>
      <c r="H77" s="111"/>
      <c r="I77" s="112"/>
      <c r="J77" s="113"/>
      <c r="K77" s="112"/>
      <c r="L77" s="111"/>
      <c r="M77" s="112"/>
      <c r="N77" s="72" t="str">
        <f t="shared" si="16"/>
        <v/>
      </c>
      <c r="O77" s="12"/>
      <c r="P77" s="12"/>
      <c r="Q77" s="12" t="str">
        <f>IF(AND(E77&gt;=1,E77&lt;5),MAX($Q$66:Q76)+1,"")</f>
        <v/>
      </c>
      <c r="R77" s="12" t="str">
        <f>IF(E77&gt;4,MAX($R$66:R76)+1,"")</f>
        <v/>
      </c>
      <c r="S77" s="12" t="str">
        <f>IF(AND(E77&gt;4),MAX($S$11:S76)+1,"")</f>
        <v/>
      </c>
      <c r="T77" s="12"/>
      <c r="U77" s="12" t="str">
        <f>IF(AND(E77&gt;=1,E77&lt;3),MAX($U$66:U76)+1,"")</f>
        <v/>
      </c>
      <c r="V77" s="3" t="str">
        <f>IF(C77&lt;&gt;"",MAX($V$66:V76)+1,"")</f>
        <v/>
      </c>
      <c r="W77" s="3" t="str">
        <f t="shared" si="20"/>
        <v/>
      </c>
      <c r="X77" s="11">
        <v>76</v>
      </c>
      <c r="Y77" s="12" t="str">
        <f t="shared" si="12"/>
        <v/>
      </c>
      <c r="Z77" s="12" t="str">
        <f t="shared" si="13"/>
        <v/>
      </c>
      <c r="AA77" s="12" t="str">
        <f t="shared" si="14"/>
        <v/>
      </c>
      <c r="AB77" s="12" t="str">
        <f t="shared" si="15"/>
        <v/>
      </c>
      <c r="AC77" s="12" t="str">
        <f t="shared" si="17"/>
        <v/>
      </c>
      <c r="AD77" s="12" t="str">
        <f t="shared" si="18"/>
        <v/>
      </c>
      <c r="AE77" s="12" t="str">
        <f t="shared" si="19"/>
        <v/>
      </c>
    </row>
    <row r="78" spans="1:31" s="41" customFormat="1" ht="24" customHeight="1" x14ac:dyDescent="0.15">
      <c r="A78" s="35">
        <v>13</v>
      </c>
      <c r="B78" s="85"/>
      <c r="C78" s="89"/>
      <c r="D78" s="90"/>
      <c r="E78" s="82"/>
      <c r="F78" s="83"/>
      <c r="G78" s="92"/>
      <c r="H78" s="111"/>
      <c r="I78" s="112"/>
      <c r="J78" s="113"/>
      <c r="K78" s="112"/>
      <c r="L78" s="111"/>
      <c r="M78" s="112"/>
      <c r="N78" s="72" t="str">
        <f t="shared" si="16"/>
        <v/>
      </c>
      <c r="O78" s="12"/>
      <c r="P78" s="12"/>
      <c r="Q78" s="12" t="str">
        <f>IF(AND(E78&gt;=1,E78&lt;5),MAX($Q$66:Q77)+1,"")</f>
        <v/>
      </c>
      <c r="R78" s="12" t="str">
        <f>IF(E78&gt;4,MAX($R$66:R77)+1,"")</f>
        <v/>
      </c>
      <c r="S78" s="12" t="str">
        <f>IF(AND(E78&gt;4),MAX($S$11:S77)+1,"")</f>
        <v/>
      </c>
      <c r="T78" s="12"/>
      <c r="U78" s="12" t="str">
        <f>IF(AND(E78&gt;=1,E78&lt;3),MAX($U$66:U77)+1,"")</f>
        <v/>
      </c>
      <c r="V78" s="3" t="str">
        <f>IF(C78&lt;&gt;"",MAX($V$66:V77)+1,"")</f>
        <v/>
      </c>
      <c r="W78" s="3" t="str">
        <f t="shared" si="20"/>
        <v/>
      </c>
      <c r="X78" s="11">
        <v>77</v>
      </c>
      <c r="Y78" s="12" t="str">
        <f t="shared" si="12"/>
        <v/>
      </c>
      <c r="Z78" s="12" t="str">
        <f t="shared" si="13"/>
        <v/>
      </c>
      <c r="AA78" s="12" t="str">
        <f t="shared" si="14"/>
        <v/>
      </c>
      <c r="AB78" s="12" t="str">
        <f t="shared" si="15"/>
        <v/>
      </c>
      <c r="AC78" s="12" t="str">
        <f t="shared" si="17"/>
        <v/>
      </c>
      <c r="AD78" s="12" t="str">
        <f t="shared" si="18"/>
        <v/>
      </c>
      <c r="AE78" s="12" t="str">
        <f t="shared" si="19"/>
        <v/>
      </c>
    </row>
    <row r="79" spans="1:31" s="41" customFormat="1" ht="24" customHeight="1" x14ac:dyDescent="0.15">
      <c r="A79" s="35">
        <v>14</v>
      </c>
      <c r="B79" s="85"/>
      <c r="C79" s="89"/>
      <c r="D79" s="90"/>
      <c r="E79" s="82"/>
      <c r="F79" s="83"/>
      <c r="G79" s="92"/>
      <c r="H79" s="111"/>
      <c r="I79" s="112"/>
      <c r="J79" s="113"/>
      <c r="K79" s="112"/>
      <c r="L79" s="111"/>
      <c r="M79" s="112"/>
      <c r="N79" s="72" t="str">
        <f t="shared" si="16"/>
        <v/>
      </c>
      <c r="O79" s="12"/>
      <c r="P79" s="12"/>
      <c r="Q79" s="12" t="str">
        <f>IF(AND(E79&gt;=1,E79&lt;5),MAX($Q$66:Q78)+1,"")</f>
        <v/>
      </c>
      <c r="R79" s="12" t="str">
        <f>IF(E79&gt;4,MAX($R$66:R78)+1,"")</f>
        <v/>
      </c>
      <c r="S79" s="12" t="str">
        <f>IF(AND(E79&gt;4),MAX($S$11:S78)+1,"")</f>
        <v/>
      </c>
      <c r="T79" s="12"/>
      <c r="U79" s="12" t="str">
        <f>IF(AND(E79&gt;=1,E79&lt;3),MAX($U$66:U78)+1,"")</f>
        <v/>
      </c>
      <c r="V79" s="3" t="str">
        <f>IF(C79&lt;&gt;"",MAX($V$66:V78)+1,"")</f>
        <v/>
      </c>
      <c r="W79" s="3" t="str">
        <f t="shared" si="20"/>
        <v/>
      </c>
      <c r="X79" s="11">
        <v>78</v>
      </c>
      <c r="Y79" s="12" t="str">
        <f t="shared" si="12"/>
        <v/>
      </c>
      <c r="Z79" s="12" t="str">
        <f t="shared" si="13"/>
        <v/>
      </c>
      <c r="AA79" s="12" t="str">
        <f t="shared" si="14"/>
        <v/>
      </c>
      <c r="AB79" s="12" t="str">
        <f t="shared" si="15"/>
        <v/>
      </c>
      <c r="AC79" s="12" t="str">
        <f t="shared" si="17"/>
        <v/>
      </c>
      <c r="AD79" s="12" t="str">
        <f t="shared" si="18"/>
        <v/>
      </c>
      <c r="AE79" s="12" t="str">
        <f t="shared" si="19"/>
        <v/>
      </c>
    </row>
    <row r="80" spans="1:31" s="41" customFormat="1" ht="24" customHeight="1" x14ac:dyDescent="0.15">
      <c r="A80" s="35">
        <v>15</v>
      </c>
      <c r="B80" s="85"/>
      <c r="C80" s="89"/>
      <c r="D80" s="90"/>
      <c r="E80" s="82"/>
      <c r="F80" s="83"/>
      <c r="G80" s="92"/>
      <c r="H80" s="111"/>
      <c r="I80" s="112"/>
      <c r="J80" s="113"/>
      <c r="K80" s="112"/>
      <c r="L80" s="111"/>
      <c r="M80" s="112"/>
      <c r="N80" s="72" t="str">
        <f t="shared" si="16"/>
        <v/>
      </c>
      <c r="O80" s="12"/>
      <c r="P80" s="12"/>
      <c r="Q80" s="12" t="str">
        <f>IF(AND(E80&gt;=1,E80&lt;5),MAX($Q$66:Q79)+1,"")</f>
        <v/>
      </c>
      <c r="R80" s="12" t="str">
        <f>IF(E80&gt;4,MAX($R$66:R79)+1,"")</f>
        <v/>
      </c>
      <c r="S80" s="12" t="str">
        <f>IF(AND(E80&gt;4),MAX($S$11:S79)+1,"")</f>
        <v/>
      </c>
      <c r="T80" s="12"/>
      <c r="U80" s="12" t="str">
        <f>IF(AND(E80&gt;=1,E80&lt;3),MAX($U$66:U79)+1,"")</f>
        <v/>
      </c>
      <c r="V80" s="3" t="str">
        <f>IF(C80&lt;&gt;"",MAX($V$66:V79)+1,"")</f>
        <v/>
      </c>
      <c r="W80" s="3" t="str">
        <f t="shared" si="20"/>
        <v/>
      </c>
      <c r="X80" s="11">
        <v>79</v>
      </c>
      <c r="Y80" s="12" t="str">
        <f t="shared" si="12"/>
        <v/>
      </c>
      <c r="Z80" s="12" t="str">
        <f t="shared" si="13"/>
        <v/>
      </c>
      <c r="AA80" s="12" t="str">
        <f t="shared" si="14"/>
        <v/>
      </c>
      <c r="AB80" s="12" t="str">
        <f t="shared" si="15"/>
        <v/>
      </c>
      <c r="AC80" s="12" t="str">
        <f t="shared" si="17"/>
        <v/>
      </c>
      <c r="AD80" s="12" t="str">
        <f t="shared" si="18"/>
        <v/>
      </c>
      <c r="AE80" s="12" t="str">
        <f t="shared" si="19"/>
        <v/>
      </c>
    </row>
    <row r="81" spans="1:31" s="41" customFormat="1" ht="24" customHeight="1" x14ac:dyDescent="0.15">
      <c r="A81" s="35">
        <v>16</v>
      </c>
      <c r="B81" s="85"/>
      <c r="C81" s="89"/>
      <c r="D81" s="90"/>
      <c r="E81" s="82"/>
      <c r="F81" s="83"/>
      <c r="G81" s="92"/>
      <c r="H81" s="111"/>
      <c r="I81" s="112"/>
      <c r="J81" s="113"/>
      <c r="K81" s="112"/>
      <c r="L81" s="111"/>
      <c r="M81" s="112"/>
      <c r="N81" s="72" t="str">
        <f t="shared" si="16"/>
        <v/>
      </c>
      <c r="O81" s="12"/>
      <c r="P81" s="12"/>
      <c r="Q81" s="12" t="str">
        <f>IF(AND(E81&gt;=1,E81&lt;5),MAX($Q$66:Q80)+1,"")</f>
        <v/>
      </c>
      <c r="R81" s="12" t="str">
        <f>IF(E81&gt;4,MAX($R$66:R80)+1,"")</f>
        <v/>
      </c>
      <c r="S81" s="12" t="str">
        <f>IF(AND(E81&gt;4),MAX($S$11:S80)+1,"")</f>
        <v/>
      </c>
      <c r="T81" s="12"/>
      <c r="U81" s="12" t="str">
        <f>IF(AND(E81&gt;=1,E81&lt;3),MAX($U$66:U80)+1,"")</f>
        <v/>
      </c>
      <c r="V81" s="3" t="str">
        <f>IF(C81&lt;&gt;"",MAX($V$66:V80)+1,"")</f>
        <v/>
      </c>
      <c r="W81" s="3" t="str">
        <f t="shared" si="20"/>
        <v/>
      </c>
      <c r="X81" s="11">
        <v>80</v>
      </c>
      <c r="Y81" s="12" t="str">
        <f t="shared" si="12"/>
        <v/>
      </c>
      <c r="Z81" s="12" t="str">
        <f t="shared" si="13"/>
        <v/>
      </c>
      <c r="AA81" s="12" t="str">
        <f t="shared" si="14"/>
        <v/>
      </c>
      <c r="AB81" s="12" t="str">
        <f t="shared" si="15"/>
        <v/>
      </c>
      <c r="AC81" s="12" t="str">
        <f t="shared" si="17"/>
        <v/>
      </c>
      <c r="AD81" s="12" t="str">
        <f t="shared" si="18"/>
        <v/>
      </c>
      <c r="AE81" s="12" t="str">
        <f t="shared" si="19"/>
        <v/>
      </c>
    </row>
    <row r="82" spans="1:31" s="41" customFormat="1" ht="24" customHeight="1" x14ac:dyDescent="0.15">
      <c r="A82" s="35">
        <v>17</v>
      </c>
      <c r="B82" s="85"/>
      <c r="C82" s="89"/>
      <c r="D82" s="90"/>
      <c r="E82" s="82"/>
      <c r="F82" s="83"/>
      <c r="G82" s="92"/>
      <c r="H82" s="111"/>
      <c r="I82" s="112"/>
      <c r="J82" s="113"/>
      <c r="K82" s="112"/>
      <c r="L82" s="111"/>
      <c r="M82" s="112"/>
      <c r="N82" s="72" t="str">
        <f t="shared" si="16"/>
        <v/>
      </c>
      <c r="O82" s="12"/>
      <c r="P82" s="12"/>
      <c r="Q82" s="12" t="str">
        <f>IF(AND(E82&gt;=1,E82&lt;5),MAX($Q$66:Q81)+1,"")</f>
        <v/>
      </c>
      <c r="R82" s="12" t="str">
        <f>IF(E82&gt;4,MAX($R$66:R81)+1,"")</f>
        <v/>
      </c>
      <c r="S82" s="12" t="str">
        <f>IF(AND(E82&gt;4),MAX($S$11:S81)+1,"")</f>
        <v/>
      </c>
      <c r="T82" s="12"/>
      <c r="U82" s="12" t="str">
        <f>IF(AND(E82&gt;=1,E82&lt;3),MAX($U$66:U81)+1,"")</f>
        <v/>
      </c>
      <c r="V82" s="3" t="str">
        <f>IF(C82&lt;&gt;"",MAX($V$66:V81)+1,"")</f>
        <v/>
      </c>
      <c r="W82" s="3" t="str">
        <f t="shared" si="20"/>
        <v/>
      </c>
      <c r="X82" s="11">
        <v>81</v>
      </c>
      <c r="Y82" s="12" t="str">
        <f t="shared" si="12"/>
        <v/>
      </c>
      <c r="Z82" s="12" t="str">
        <f t="shared" si="13"/>
        <v/>
      </c>
      <c r="AA82" s="12" t="str">
        <f t="shared" si="14"/>
        <v/>
      </c>
      <c r="AB82" s="12" t="str">
        <f t="shared" si="15"/>
        <v/>
      </c>
      <c r="AC82" s="12" t="str">
        <f t="shared" si="17"/>
        <v/>
      </c>
      <c r="AD82" s="12" t="str">
        <f t="shared" si="18"/>
        <v/>
      </c>
      <c r="AE82" s="12" t="str">
        <f t="shared" si="19"/>
        <v/>
      </c>
    </row>
    <row r="83" spans="1:31" s="41" customFormat="1" ht="24" customHeight="1" x14ac:dyDescent="0.15">
      <c r="A83" s="35">
        <v>18</v>
      </c>
      <c r="B83" s="85"/>
      <c r="C83" s="89"/>
      <c r="D83" s="90"/>
      <c r="E83" s="82"/>
      <c r="F83" s="83"/>
      <c r="G83" s="92"/>
      <c r="H83" s="111"/>
      <c r="I83" s="112"/>
      <c r="J83" s="113"/>
      <c r="K83" s="112"/>
      <c r="L83" s="111"/>
      <c r="M83" s="112"/>
      <c r="N83" s="72" t="str">
        <f t="shared" si="16"/>
        <v/>
      </c>
      <c r="O83" s="12"/>
      <c r="P83" s="12"/>
      <c r="Q83" s="12" t="str">
        <f>IF(AND(E83&gt;=1,E83&lt;5),MAX($Q$66:Q82)+1,"")</f>
        <v/>
      </c>
      <c r="R83" s="12" t="str">
        <f>IF(E83&gt;4,MAX($R$66:R82)+1,"")</f>
        <v/>
      </c>
      <c r="S83" s="12" t="str">
        <f>IF(AND(E83&gt;4),MAX($S$11:S82)+1,"")</f>
        <v/>
      </c>
      <c r="T83" s="12"/>
      <c r="U83" s="12" t="str">
        <f>IF(AND(E83&gt;=1,E83&lt;3),MAX($U$66:U82)+1,"")</f>
        <v/>
      </c>
      <c r="V83" s="3" t="str">
        <f>IF(C83&lt;&gt;"",MAX($V$66:V82)+1,"")</f>
        <v/>
      </c>
      <c r="W83" s="3" t="str">
        <f t="shared" si="20"/>
        <v/>
      </c>
      <c r="X83" s="11">
        <v>82</v>
      </c>
      <c r="Y83" s="12" t="str">
        <f t="shared" si="12"/>
        <v/>
      </c>
      <c r="Z83" s="12" t="str">
        <f t="shared" si="13"/>
        <v/>
      </c>
      <c r="AA83" s="12" t="str">
        <f t="shared" si="14"/>
        <v/>
      </c>
      <c r="AB83" s="12" t="str">
        <f t="shared" si="15"/>
        <v/>
      </c>
      <c r="AC83" s="12" t="str">
        <f t="shared" si="17"/>
        <v/>
      </c>
      <c r="AD83" s="12" t="str">
        <f t="shared" si="18"/>
        <v/>
      </c>
      <c r="AE83" s="12" t="str">
        <f t="shared" si="19"/>
        <v/>
      </c>
    </row>
    <row r="84" spans="1:31" s="41" customFormat="1" ht="24" customHeight="1" x14ac:dyDescent="0.15">
      <c r="A84" s="35">
        <v>19</v>
      </c>
      <c r="B84" s="85"/>
      <c r="C84" s="89"/>
      <c r="D84" s="90"/>
      <c r="E84" s="82"/>
      <c r="F84" s="83"/>
      <c r="G84" s="92"/>
      <c r="H84" s="111"/>
      <c r="I84" s="112"/>
      <c r="J84" s="113"/>
      <c r="K84" s="112"/>
      <c r="L84" s="111"/>
      <c r="M84" s="112"/>
      <c r="N84" s="72" t="str">
        <f t="shared" si="16"/>
        <v/>
      </c>
      <c r="O84" s="12"/>
      <c r="P84" s="12"/>
      <c r="Q84" s="12" t="str">
        <f>IF(AND(E84&gt;=1,E84&lt;5),MAX($Q$66:Q83)+1,"")</f>
        <v/>
      </c>
      <c r="R84" s="12" t="str">
        <f>IF(E84&gt;4,MAX($R$66:R83)+1,"")</f>
        <v/>
      </c>
      <c r="S84" s="12" t="str">
        <f>IF(AND(E84&gt;4),MAX($S$11:S83)+1,"")</f>
        <v/>
      </c>
      <c r="T84" s="12"/>
      <c r="U84" s="12" t="str">
        <f>IF(AND(E84&gt;=1,E84&lt;3),MAX($U$66:U83)+1,"")</f>
        <v/>
      </c>
      <c r="V84" s="3" t="str">
        <f>IF(C84&lt;&gt;"",MAX($V$66:V83)+1,"")</f>
        <v/>
      </c>
      <c r="W84" s="3" t="str">
        <f t="shared" si="20"/>
        <v/>
      </c>
      <c r="X84" s="11">
        <v>83</v>
      </c>
      <c r="Y84" s="12" t="str">
        <f t="shared" si="12"/>
        <v/>
      </c>
      <c r="Z84" s="12" t="str">
        <f t="shared" si="13"/>
        <v/>
      </c>
      <c r="AA84" s="12" t="str">
        <f t="shared" si="14"/>
        <v/>
      </c>
      <c r="AB84" s="12" t="str">
        <f t="shared" si="15"/>
        <v/>
      </c>
      <c r="AC84" s="12" t="str">
        <f t="shared" si="17"/>
        <v/>
      </c>
      <c r="AD84" s="12" t="str">
        <f t="shared" si="18"/>
        <v/>
      </c>
      <c r="AE84" s="12" t="str">
        <f t="shared" si="19"/>
        <v/>
      </c>
    </row>
    <row r="85" spans="1:31" s="41" customFormat="1" ht="24" customHeight="1" x14ac:dyDescent="0.15">
      <c r="A85" s="35">
        <v>20</v>
      </c>
      <c r="B85" s="85"/>
      <c r="C85" s="89"/>
      <c r="D85" s="90"/>
      <c r="E85" s="82"/>
      <c r="F85" s="83"/>
      <c r="G85" s="92"/>
      <c r="H85" s="111"/>
      <c r="I85" s="112"/>
      <c r="J85" s="113"/>
      <c r="K85" s="112"/>
      <c r="L85" s="111"/>
      <c r="M85" s="112"/>
      <c r="N85" s="72" t="str">
        <f t="shared" si="16"/>
        <v/>
      </c>
      <c r="O85" s="12"/>
      <c r="P85" s="12"/>
      <c r="Q85" s="12" t="str">
        <f>IF(AND(E85&gt;=1,E85&lt;5),MAX($Q$66:Q84)+1,"")</f>
        <v/>
      </c>
      <c r="R85" s="12" t="str">
        <f>IF(E85&gt;4,MAX($R$66:R84)+1,"")</f>
        <v/>
      </c>
      <c r="S85" s="12" t="str">
        <f>IF(AND(E85&gt;4),MAX($S$11:S84)+1,"")</f>
        <v/>
      </c>
      <c r="T85" s="12"/>
      <c r="U85" s="12" t="str">
        <f>IF(AND(E85&gt;=1,E85&lt;3),MAX($U$66:U84)+1,"")</f>
        <v/>
      </c>
      <c r="V85" s="3" t="str">
        <f>IF(C85&lt;&gt;"",MAX($V$66:V84)+1,"")</f>
        <v/>
      </c>
      <c r="W85" s="3" t="str">
        <f t="shared" si="20"/>
        <v/>
      </c>
      <c r="X85" s="11">
        <v>84</v>
      </c>
      <c r="Y85" s="12" t="str">
        <f t="shared" si="12"/>
        <v/>
      </c>
      <c r="Z85" s="12" t="str">
        <f t="shared" si="13"/>
        <v/>
      </c>
      <c r="AA85" s="12" t="str">
        <f t="shared" si="14"/>
        <v/>
      </c>
      <c r="AB85" s="12" t="str">
        <f t="shared" si="15"/>
        <v/>
      </c>
      <c r="AC85" s="12" t="str">
        <f t="shared" si="17"/>
        <v/>
      </c>
      <c r="AD85" s="12" t="str">
        <f t="shared" si="18"/>
        <v/>
      </c>
      <c r="AE85" s="12" t="str">
        <f t="shared" si="19"/>
        <v/>
      </c>
    </row>
    <row r="86" spans="1:31" s="41" customFormat="1" ht="24" customHeight="1" x14ac:dyDescent="0.15">
      <c r="A86" s="35">
        <v>21</v>
      </c>
      <c r="B86" s="85"/>
      <c r="C86" s="89"/>
      <c r="D86" s="90"/>
      <c r="E86" s="82"/>
      <c r="F86" s="83"/>
      <c r="G86" s="92"/>
      <c r="H86" s="111"/>
      <c r="I86" s="112"/>
      <c r="J86" s="113"/>
      <c r="K86" s="112"/>
      <c r="L86" s="111"/>
      <c r="M86" s="112"/>
      <c r="N86" s="72" t="str">
        <f t="shared" si="16"/>
        <v/>
      </c>
      <c r="O86" s="12"/>
      <c r="P86" s="12"/>
      <c r="Q86" s="12" t="str">
        <f>IF(AND(E86&gt;=1,E86&lt;5),MAX($Q$66:Q85)+1,"")</f>
        <v/>
      </c>
      <c r="R86" s="12" t="str">
        <f>IF(E86&gt;4,MAX($R$66:R85)+1,"")</f>
        <v/>
      </c>
      <c r="S86" s="12" t="str">
        <f>IF(AND(E86&gt;4),MAX($S$11:S85)+1,"")</f>
        <v/>
      </c>
      <c r="T86" s="12"/>
      <c r="U86" s="12" t="str">
        <f>IF(AND(E86&gt;=1,E86&lt;3),MAX($U$66:U85)+1,"")</f>
        <v/>
      </c>
      <c r="V86" s="3" t="str">
        <f>IF(C86&lt;&gt;"",MAX($V$66:V85)+1,"")</f>
        <v/>
      </c>
      <c r="W86" s="3" t="str">
        <f t="shared" si="20"/>
        <v/>
      </c>
      <c r="X86" s="11">
        <v>85</v>
      </c>
      <c r="Y86" s="12" t="str">
        <f t="shared" si="12"/>
        <v/>
      </c>
      <c r="Z86" s="12" t="str">
        <f t="shared" si="13"/>
        <v/>
      </c>
      <c r="AA86" s="12" t="str">
        <f t="shared" si="14"/>
        <v/>
      </c>
      <c r="AB86" s="12" t="str">
        <f t="shared" si="15"/>
        <v/>
      </c>
      <c r="AC86" s="12" t="str">
        <f t="shared" si="17"/>
        <v/>
      </c>
      <c r="AD86" s="12" t="str">
        <f t="shared" si="18"/>
        <v/>
      </c>
      <c r="AE86" s="12" t="str">
        <f t="shared" si="19"/>
        <v/>
      </c>
    </row>
    <row r="87" spans="1:31" s="41" customFormat="1" ht="24" customHeight="1" x14ac:dyDescent="0.15">
      <c r="A87" s="35">
        <v>22</v>
      </c>
      <c r="B87" s="85"/>
      <c r="C87" s="89"/>
      <c r="D87" s="90"/>
      <c r="E87" s="82"/>
      <c r="F87" s="83"/>
      <c r="G87" s="92"/>
      <c r="H87" s="111"/>
      <c r="I87" s="112"/>
      <c r="J87" s="113"/>
      <c r="K87" s="112"/>
      <c r="L87" s="111"/>
      <c r="M87" s="112"/>
      <c r="N87" s="72" t="str">
        <f t="shared" si="16"/>
        <v/>
      </c>
      <c r="O87" s="12"/>
      <c r="P87" s="12"/>
      <c r="Q87" s="12" t="str">
        <f>IF(AND(E87&gt;=1,E87&lt;5),MAX($Q$66:Q86)+1,"")</f>
        <v/>
      </c>
      <c r="R87" s="12" t="str">
        <f>IF(E87&gt;4,MAX($R$66:R86)+1,"")</f>
        <v/>
      </c>
      <c r="S87" s="12" t="str">
        <f>IF(AND(E87&gt;4),MAX($S$11:S86)+1,"")</f>
        <v/>
      </c>
      <c r="T87" s="12"/>
      <c r="U87" s="12" t="str">
        <f>IF(AND(E87&gt;=1,E87&lt;3),MAX($U$66:U86)+1,"")</f>
        <v/>
      </c>
      <c r="V87" s="3" t="str">
        <f>IF(C87&lt;&gt;"",MAX($V$66:V86)+1,"")</f>
        <v/>
      </c>
      <c r="W87" s="3" t="str">
        <f t="shared" si="20"/>
        <v/>
      </c>
      <c r="X87" s="11">
        <v>86</v>
      </c>
      <c r="Y87" s="12" t="str">
        <f t="shared" si="12"/>
        <v/>
      </c>
      <c r="Z87" s="12" t="str">
        <f t="shared" si="13"/>
        <v/>
      </c>
      <c r="AA87" s="12" t="str">
        <f t="shared" si="14"/>
        <v/>
      </c>
      <c r="AB87" s="12" t="str">
        <f t="shared" si="15"/>
        <v/>
      </c>
      <c r="AC87" s="12" t="str">
        <f t="shared" si="17"/>
        <v/>
      </c>
      <c r="AD87" s="12" t="str">
        <f t="shared" si="18"/>
        <v/>
      </c>
      <c r="AE87" s="12" t="str">
        <f t="shared" si="19"/>
        <v/>
      </c>
    </row>
    <row r="88" spans="1:31" s="41" customFormat="1" ht="24" customHeight="1" x14ac:dyDescent="0.15">
      <c r="A88" s="35">
        <v>23</v>
      </c>
      <c r="B88" s="85"/>
      <c r="C88" s="89"/>
      <c r="D88" s="90"/>
      <c r="E88" s="82"/>
      <c r="F88" s="83"/>
      <c r="G88" s="92"/>
      <c r="H88" s="111"/>
      <c r="I88" s="112"/>
      <c r="J88" s="113"/>
      <c r="K88" s="112"/>
      <c r="L88" s="111"/>
      <c r="M88" s="112"/>
      <c r="N88" s="72" t="str">
        <f t="shared" si="16"/>
        <v/>
      </c>
      <c r="O88" s="12"/>
      <c r="P88" s="12"/>
      <c r="Q88" s="12" t="str">
        <f>IF(AND(E88&gt;=1,E88&lt;5),MAX($Q$66:Q87)+1,"")</f>
        <v/>
      </c>
      <c r="R88" s="12" t="str">
        <f>IF(E88&gt;4,MAX($R$66:R87)+1,"")</f>
        <v/>
      </c>
      <c r="S88" s="12" t="str">
        <f>IF(AND(E88&gt;4),MAX($S$11:S87)+1,"")</f>
        <v/>
      </c>
      <c r="T88" s="12"/>
      <c r="U88" s="12" t="str">
        <f>IF(AND(E88&gt;=1,E88&lt;3),MAX($U$66:U87)+1,"")</f>
        <v/>
      </c>
      <c r="V88" s="3" t="str">
        <f>IF(C88&lt;&gt;"",MAX($V$66:V87)+1,"")</f>
        <v/>
      </c>
      <c r="W88" s="3" t="str">
        <f t="shared" si="20"/>
        <v/>
      </c>
      <c r="X88" s="11">
        <v>87</v>
      </c>
      <c r="Y88" s="12" t="str">
        <f t="shared" si="12"/>
        <v/>
      </c>
      <c r="Z88" s="12" t="str">
        <f t="shared" si="13"/>
        <v/>
      </c>
      <c r="AA88" s="12" t="str">
        <f t="shared" si="14"/>
        <v/>
      </c>
      <c r="AB88" s="12" t="str">
        <f t="shared" si="15"/>
        <v/>
      </c>
      <c r="AC88" s="12" t="str">
        <f t="shared" si="17"/>
        <v/>
      </c>
      <c r="AD88" s="12" t="str">
        <f t="shared" si="18"/>
        <v/>
      </c>
      <c r="AE88" s="12" t="str">
        <f t="shared" si="19"/>
        <v/>
      </c>
    </row>
    <row r="89" spans="1:31" s="41" customFormat="1" ht="24" customHeight="1" x14ac:dyDescent="0.15">
      <c r="A89" s="35">
        <v>24</v>
      </c>
      <c r="B89" s="85"/>
      <c r="C89" s="89"/>
      <c r="D89" s="90"/>
      <c r="E89" s="82"/>
      <c r="F89" s="83"/>
      <c r="G89" s="92"/>
      <c r="H89" s="111"/>
      <c r="I89" s="112"/>
      <c r="J89" s="113"/>
      <c r="K89" s="112"/>
      <c r="L89" s="111"/>
      <c r="M89" s="112"/>
      <c r="N89" s="72" t="str">
        <f t="shared" si="16"/>
        <v/>
      </c>
      <c r="O89" s="12"/>
      <c r="P89" s="12"/>
      <c r="Q89" s="12" t="str">
        <f>IF(AND(E89&gt;=1,E89&lt;5),MAX($Q$66:Q88)+1,"")</f>
        <v/>
      </c>
      <c r="R89" s="12" t="str">
        <f>IF(E89&gt;4,MAX($R$66:R88)+1,"")</f>
        <v/>
      </c>
      <c r="S89" s="12" t="str">
        <f>IF(AND(E89&gt;4),MAX($S$11:S88)+1,"")</f>
        <v/>
      </c>
      <c r="T89" s="12"/>
      <c r="U89" s="12" t="str">
        <f>IF(AND(E89&gt;=1,E89&lt;3),MAX($U$66:U88)+1,"")</f>
        <v/>
      </c>
      <c r="V89" s="3" t="str">
        <f>IF(C89&lt;&gt;"",MAX($V$66:V88)+1,"")</f>
        <v/>
      </c>
      <c r="W89" s="3" t="str">
        <f t="shared" si="20"/>
        <v/>
      </c>
      <c r="X89" s="11">
        <v>88</v>
      </c>
      <c r="Y89" s="12" t="str">
        <f t="shared" si="12"/>
        <v/>
      </c>
      <c r="Z89" s="12" t="str">
        <f t="shared" si="13"/>
        <v/>
      </c>
      <c r="AA89" s="12" t="str">
        <f t="shared" si="14"/>
        <v/>
      </c>
      <c r="AB89" s="12" t="str">
        <f t="shared" si="15"/>
        <v/>
      </c>
      <c r="AC89" s="12" t="str">
        <f t="shared" si="17"/>
        <v/>
      </c>
      <c r="AD89" s="12" t="str">
        <f t="shared" si="18"/>
        <v/>
      </c>
      <c r="AE89" s="12" t="str">
        <f t="shared" si="19"/>
        <v/>
      </c>
    </row>
    <row r="90" spans="1:31" s="41" customFormat="1" ht="24" customHeight="1" x14ac:dyDescent="0.15">
      <c r="A90" s="35">
        <v>25</v>
      </c>
      <c r="B90" s="85"/>
      <c r="C90" s="89"/>
      <c r="D90" s="90"/>
      <c r="E90" s="82"/>
      <c r="F90" s="83"/>
      <c r="G90" s="92"/>
      <c r="H90" s="111"/>
      <c r="I90" s="112"/>
      <c r="J90" s="113"/>
      <c r="K90" s="112"/>
      <c r="L90" s="111"/>
      <c r="M90" s="112"/>
      <c r="N90" s="72" t="str">
        <f t="shared" si="16"/>
        <v/>
      </c>
      <c r="O90" s="12"/>
      <c r="P90" s="12"/>
      <c r="Q90" s="12" t="str">
        <f>IF(AND(E90&gt;=1,E90&lt;5),MAX($Q$66:Q89)+1,"")</f>
        <v/>
      </c>
      <c r="R90" s="12" t="str">
        <f>IF(E90&gt;4,MAX($R$66:R89)+1,"")</f>
        <v/>
      </c>
      <c r="S90" s="12" t="str">
        <f>IF(AND(E90&gt;4),MAX($S$11:S89)+1,"")</f>
        <v/>
      </c>
      <c r="T90" s="12"/>
      <c r="U90" s="12" t="str">
        <f>IF(AND(E90&gt;=1,E90&lt;3),MAX($U$66:U89)+1,"")</f>
        <v/>
      </c>
      <c r="V90" s="3" t="str">
        <f>IF(C90&lt;&gt;"",MAX($V$66:V89)+1,"")</f>
        <v/>
      </c>
      <c r="W90" s="3" t="str">
        <f t="shared" si="20"/>
        <v/>
      </c>
      <c r="X90" s="11">
        <v>89</v>
      </c>
      <c r="Y90" s="12" t="str">
        <f t="shared" si="12"/>
        <v/>
      </c>
      <c r="Z90" s="12" t="str">
        <f t="shared" si="13"/>
        <v/>
      </c>
      <c r="AA90" s="12" t="str">
        <f t="shared" si="14"/>
        <v/>
      </c>
      <c r="AB90" s="12" t="str">
        <f t="shared" si="15"/>
        <v/>
      </c>
      <c r="AC90" s="12" t="str">
        <f t="shared" si="17"/>
        <v/>
      </c>
      <c r="AD90" s="12" t="str">
        <f t="shared" si="18"/>
        <v/>
      </c>
      <c r="AE90" s="12" t="str">
        <f t="shared" si="19"/>
        <v/>
      </c>
    </row>
    <row r="91" spans="1:31" s="41" customFormat="1" ht="24" customHeight="1" x14ac:dyDescent="0.15">
      <c r="A91" s="35">
        <v>26</v>
      </c>
      <c r="B91" s="85"/>
      <c r="C91" s="89"/>
      <c r="D91" s="90"/>
      <c r="E91" s="82"/>
      <c r="F91" s="83"/>
      <c r="G91" s="92"/>
      <c r="H91" s="111"/>
      <c r="I91" s="112"/>
      <c r="J91" s="113"/>
      <c r="K91" s="112"/>
      <c r="L91" s="111"/>
      <c r="M91" s="112"/>
      <c r="N91" s="72" t="str">
        <f t="shared" si="16"/>
        <v/>
      </c>
      <c r="O91" s="12"/>
      <c r="P91" s="12"/>
      <c r="Q91" s="12" t="str">
        <f>IF(AND(E91&gt;=1,E91&lt;5),MAX($Q$66:Q90)+1,"")</f>
        <v/>
      </c>
      <c r="R91" s="12" t="str">
        <f>IF(E91&gt;4,MAX($R$66:R90)+1,"")</f>
        <v/>
      </c>
      <c r="S91" s="12" t="str">
        <f>IF(AND(E91&gt;4),MAX($S$11:S90)+1,"")</f>
        <v/>
      </c>
      <c r="T91" s="12"/>
      <c r="U91" s="12" t="str">
        <f>IF(AND(E91&gt;=1,E91&lt;3),MAX($U$66:U90)+1,"")</f>
        <v/>
      </c>
      <c r="V91" s="3" t="str">
        <f>IF(C91&lt;&gt;"",MAX($V$66:V90)+1,"")</f>
        <v/>
      </c>
      <c r="W91" s="3" t="str">
        <f t="shared" si="20"/>
        <v/>
      </c>
      <c r="X91" s="11">
        <v>90</v>
      </c>
      <c r="Y91" s="12" t="str">
        <f t="shared" si="12"/>
        <v/>
      </c>
      <c r="Z91" s="12" t="str">
        <f t="shared" si="13"/>
        <v/>
      </c>
      <c r="AA91" s="12" t="str">
        <f t="shared" si="14"/>
        <v/>
      </c>
      <c r="AB91" s="12" t="str">
        <f t="shared" si="15"/>
        <v/>
      </c>
      <c r="AC91" s="12" t="str">
        <f t="shared" si="17"/>
        <v/>
      </c>
      <c r="AD91" s="12" t="str">
        <f t="shared" si="18"/>
        <v/>
      </c>
      <c r="AE91" s="12" t="str">
        <f t="shared" si="19"/>
        <v/>
      </c>
    </row>
    <row r="92" spans="1:31" s="41" customFormat="1" ht="24" customHeight="1" x14ac:dyDescent="0.15">
      <c r="A92" s="35">
        <v>27</v>
      </c>
      <c r="B92" s="85"/>
      <c r="C92" s="89"/>
      <c r="D92" s="90"/>
      <c r="E92" s="82"/>
      <c r="F92" s="83"/>
      <c r="G92" s="92"/>
      <c r="H92" s="111"/>
      <c r="I92" s="112"/>
      <c r="J92" s="113"/>
      <c r="K92" s="112"/>
      <c r="L92" s="111"/>
      <c r="M92" s="112"/>
      <c r="N92" s="72" t="str">
        <f t="shared" si="16"/>
        <v/>
      </c>
      <c r="O92" s="12"/>
      <c r="P92" s="12"/>
      <c r="Q92" s="12" t="str">
        <f>IF(AND(E92&gt;=1,E92&lt;5),MAX($Q$66:Q91)+1,"")</f>
        <v/>
      </c>
      <c r="R92" s="12" t="str">
        <f>IF(E92&gt;4,MAX($R$66:R91)+1,"")</f>
        <v/>
      </c>
      <c r="S92" s="12" t="str">
        <f>IF(AND(E92&gt;4),MAX($S$11:S91)+1,"")</f>
        <v/>
      </c>
      <c r="T92" s="12"/>
      <c r="U92" s="12" t="str">
        <f>IF(AND(E92&gt;=1,E92&lt;3),MAX($U$66:U91)+1,"")</f>
        <v/>
      </c>
      <c r="V92" s="3" t="str">
        <f>IF(C92&lt;&gt;"",MAX($V$66:V91)+1,"")</f>
        <v/>
      </c>
      <c r="W92" s="3" t="str">
        <f t="shared" si="20"/>
        <v/>
      </c>
      <c r="X92" s="11">
        <v>91</v>
      </c>
      <c r="Y92" s="12"/>
      <c r="Z92" s="12"/>
      <c r="AA92" s="12"/>
      <c r="AB92" s="12"/>
      <c r="AC92" s="12"/>
      <c r="AD92" s="12"/>
      <c r="AE92" s="12"/>
    </row>
    <row r="93" spans="1:31" s="41" customFormat="1" ht="24" customHeight="1" x14ac:dyDescent="0.15">
      <c r="A93" s="35">
        <v>28</v>
      </c>
      <c r="B93" s="85"/>
      <c r="C93" s="89"/>
      <c r="D93" s="90"/>
      <c r="E93" s="82"/>
      <c r="F93" s="83"/>
      <c r="G93" s="92"/>
      <c r="H93" s="111"/>
      <c r="I93" s="112"/>
      <c r="J93" s="113"/>
      <c r="K93" s="112"/>
      <c r="L93" s="111"/>
      <c r="M93" s="112"/>
      <c r="N93" s="72" t="str">
        <f t="shared" si="16"/>
        <v/>
      </c>
      <c r="O93" s="12"/>
      <c r="P93" s="12"/>
      <c r="Q93" s="12" t="str">
        <f>IF(AND(E93&gt;=1,E93&lt;5),MAX($Q$66:Q92)+1,"")</f>
        <v/>
      </c>
      <c r="R93" s="12" t="str">
        <f>IF(E93&gt;4,MAX($R$66:R92)+1,"")</f>
        <v/>
      </c>
      <c r="S93" s="12" t="str">
        <f>IF(AND(E93&gt;4),MAX($S$11:S92)+1,"")</f>
        <v/>
      </c>
      <c r="T93" s="12"/>
      <c r="U93" s="12" t="str">
        <f>IF(AND(E93&gt;=1,E93&lt;3),MAX($U$66:U92)+1,"")</f>
        <v/>
      </c>
      <c r="V93" s="3" t="str">
        <f>IF(C93&lt;&gt;"",MAX($V$66:V92)+1,"")</f>
        <v/>
      </c>
      <c r="W93" s="3" t="str">
        <f t="shared" si="20"/>
        <v/>
      </c>
      <c r="X93" s="11">
        <v>92</v>
      </c>
      <c r="Y93" s="12"/>
      <c r="Z93" s="12"/>
      <c r="AA93" s="12"/>
      <c r="AB93" s="12"/>
      <c r="AC93" s="12"/>
      <c r="AD93" s="12"/>
      <c r="AE93" s="12"/>
    </row>
    <row r="94" spans="1:31" s="41" customFormat="1" ht="24" customHeight="1" x14ac:dyDescent="0.15">
      <c r="A94" s="35">
        <v>29</v>
      </c>
      <c r="B94" s="85"/>
      <c r="C94" s="89"/>
      <c r="D94" s="90"/>
      <c r="E94" s="82"/>
      <c r="F94" s="83"/>
      <c r="G94" s="92"/>
      <c r="H94" s="111"/>
      <c r="I94" s="112"/>
      <c r="J94" s="113"/>
      <c r="K94" s="112"/>
      <c r="L94" s="111"/>
      <c r="M94" s="112"/>
      <c r="N94" s="72" t="str">
        <f t="shared" si="16"/>
        <v/>
      </c>
      <c r="O94" s="12"/>
      <c r="P94" s="12"/>
      <c r="Q94" s="12" t="str">
        <f>IF(AND(E94&gt;=1,E94&lt;5),MAX($Q$66:Q93)+1,"")</f>
        <v/>
      </c>
      <c r="R94" s="12" t="str">
        <f>IF(E94&gt;4,MAX($R$66:R93)+1,"")</f>
        <v/>
      </c>
      <c r="S94" s="12" t="str">
        <f>IF(AND(E94&gt;4),MAX($S$11:S93)+1,"")</f>
        <v/>
      </c>
      <c r="T94" s="12"/>
      <c r="U94" s="12" t="str">
        <f>IF(AND(E94&gt;=1,E94&lt;3),MAX($U$66:U93)+1,"")</f>
        <v/>
      </c>
      <c r="V94" s="3" t="str">
        <f>IF(C94&lt;&gt;"",MAX($V$66:V93)+1,"")</f>
        <v/>
      </c>
      <c r="W94" s="3" t="str">
        <f t="shared" si="20"/>
        <v/>
      </c>
      <c r="X94" s="11">
        <v>93</v>
      </c>
      <c r="Y94" s="12"/>
      <c r="Z94" s="12"/>
      <c r="AA94" s="12"/>
      <c r="AB94" s="12"/>
      <c r="AC94" s="12"/>
      <c r="AD94" s="12"/>
      <c r="AE94" s="12"/>
    </row>
    <row r="95" spans="1:31" s="41" customFormat="1" ht="24" customHeight="1" x14ac:dyDescent="0.15">
      <c r="A95" s="35">
        <v>30</v>
      </c>
      <c r="B95" s="85"/>
      <c r="C95" s="89"/>
      <c r="D95" s="90"/>
      <c r="E95" s="82"/>
      <c r="F95" s="83"/>
      <c r="G95" s="92"/>
      <c r="H95" s="111"/>
      <c r="I95" s="112"/>
      <c r="J95" s="113"/>
      <c r="K95" s="112"/>
      <c r="L95" s="111"/>
      <c r="M95" s="112"/>
      <c r="N95" s="72" t="str">
        <f t="shared" si="16"/>
        <v/>
      </c>
      <c r="O95" s="12"/>
      <c r="P95" s="12"/>
      <c r="Q95" s="12" t="str">
        <f>IF(AND(E95&gt;=1,E95&lt;5),MAX($Q$66:Q94)+1,"")</f>
        <v/>
      </c>
      <c r="R95" s="12" t="str">
        <f>IF(E95&gt;4,MAX($R$66:R94)+1,"")</f>
        <v/>
      </c>
      <c r="S95" s="12" t="str">
        <f>IF(AND(E95&gt;4),MAX($S$11:S94)+1,"")</f>
        <v/>
      </c>
      <c r="T95" s="12"/>
      <c r="U95" s="12" t="str">
        <f>IF(AND(E95&gt;=1,E95&lt;3),MAX($U$66:U94)+1,"")</f>
        <v/>
      </c>
      <c r="V95" s="3" t="str">
        <f>IF(C95&lt;&gt;"",MAX($V$66:V94)+1,"")</f>
        <v/>
      </c>
      <c r="W95" s="3" t="str">
        <f t="shared" si="20"/>
        <v/>
      </c>
      <c r="X95" s="11">
        <v>94</v>
      </c>
      <c r="Y95" s="12"/>
      <c r="Z95" s="12"/>
      <c r="AA95" s="12"/>
      <c r="AB95" s="12"/>
      <c r="AC95" s="12"/>
      <c r="AD95" s="12"/>
      <c r="AE95" s="12"/>
    </row>
    <row r="96" spans="1:31" s="41" customFormat="1" ht="24" customHeight="1" x14ac:dyDescent="0.15">
      <c r="A96" s="35">
        <v>31</v>
      </c>
      <c r="B96" s="85"/>
      <c r="C96" s="89"/>
      <c r="D96" s="90"/>
      <c r="E96" s="82"/>
      <c r="F96" s="83"/>
      <c r="G96" s="92"/>
      <c r="H96" s="111"/>
      <c r="I96" s="112"/>
      <c r="J96" s="113"/>
      <c r="K96" s="112"/>
      <c r="L96" s="111"/>
      <c r="M96" s="112"/>
      <c r="N96" s="72" t="str">
        <f t="shared" si="16"/>
        <v/>
      </c>
      <c r="O96" s="12"/>
      <c r="P96" s="12"/>
      <c r="Q96" s="12" t="str">
        <f>IF(AND(E96&gt;=1,E96&lt;5),MAX($Q$66:Q95)+1,"")</f>
        <v/>
      </c>
      <c r="R96" s="12" t="str">
        <f>IF(E96&gt;4,MAX($R$66:R95)+1,"")</f>
        <v/>
      </c>
      <c r="S96" s="12" t="str">
        <f>IF(AND(E96&gt;4),MAX($S$11:S95)+1,"")</f>
        <v/>
      </c>
      <c r="T96" s="12"/>
      <c r="U96" s="12" t="str">
        <f>IF(AND(E96&gt;=1,E96&lt;3),MAX($U$66:U95)+1,"")</f>
        <v/>
      </c>
      <c r="V96" s="3" t="str">
        <f>IF(C96&lt;&gt;"",MAX($V$66:V95)+1,"")</f>
        <v/>
      </c>
      <c r="W96" s="3" t="str">
        <f t="shared" si="20"/>
        <v/>
      </c>
      <c r="X96" s="11">
        <v>95</v>
      </c>
      <c r="Y96" s="12"/>
      <c r="Z96" s="12"/>
      <c r="AA96" s="12"/>
      <c r="AB96" s="12"/>
      <c r="AC96" s="12"/>
      <c r="AD96" s="12"/>
      <c r="AE96" s="12"/>
    </row>
    <row r="97" spans="1:31" s="41" customFormat="1" ht="24" customHeight="1" x14ac:dyDescent="0.15">
      <c r="A97" s="35">
        <v>32</v>
      </c>
      <c r="B97" s="85"/>
      <c r="C97" s="89"/>
      <c r="D97" s="90"/>
      <c r="E97" s="82"/>
      <c r="F97" s="83"/>
      <c r="G97" s="92"/>
      <c r="H97" s="111"/>
      <c r="I97" s="112"/>
      <c r="J97" s="113"/>
      <c r="K97" s="112"/>
      <c r="L97" s="111"/>
      <c r="M97" s="112"/>
      <c r="N97" s="72" t="str">
        <f t="shared" si="16"/>
        <v/>
      </c>
      <c r="O97" s="12"/>
      <c r="P97" s="12"/>
      <c r="Q97" s="12" t="str">
        <f>IF(AND(E97&gt;=1,E97&lt;5),MAX($Q$66:Q96)+1,"")</f>
        <v/>
      </c>
      <c r="R97" s="12" t="str">
        <f>IF(E97&gt;4,MAX($R$66:R96)+1,"")</f>
        <v/>
      </c>
      <c r="S97" s="12" t="str">
        <f>IF(AND(E97&gt;4),MAX($S$11:S96)+1,"")</f>
        <v/>
      </c>
      <c r="T97" s="12"/>
      <c r="U97" s="12" t="str">
        <f>IF(AND(E97&gt;=1,E97&lt;3),MAX($U$66:U96)+1,"")</f>
        <v/>
      </c>
      <c r="V97" s="3" t="str">
        <f>IF(C97&lt;&gt;"",MAX($V$66:V96)+1,"")</f>
        <v/>
      </c>
      <c r="W97" s="3" t="str">
        <f t="shared" si="20"/>
        <v/>
      </c>
      <c r="X97" s="11">
        <v>96</v>
      </c>
      <c r="Y97" s="12"/>
      <c r="Z97" s="12"/>
      <c r="AA97" s="12"/>
      <c r="AB97" s="12"/>
      <c r="AC97" s="12"/>
      <c r="AD97" s="12"/>
      <c r="AE97" s="12"/>
    </row>
    <row r="98" spans="1:31" s="41" customFormat="1" ht="24" customHeight="1" x14ac:dyDescent="0.15">
      <c r="A98" s="35">
        <v>33</v>
      </c>
      <c r="B98" s="85"/>
      <c r="C98" s="89"/>
      <c r="D98" s="90"/>
      <c r="E98" s="82"/>
      <c r="F98" s="83"/>
      <c r="G98" s="92"/>
      <c r="H98" s="111"/>
      <c r="I98" s="112"/>
      <c r="J98" s="113"/>
      <c r="K98" s="112"/>
      <c r="L98" s="111"/>
      <c r="M98" s="112"/>
      <c r="N98" s="72" t="str">
        <f t="shared" si="16"/>
        <v/>
      </c>
      <c r="O98" s="12"/>
      <c r="P98" s="12"/>
      <c r="Q98" s="12" t="str">
        <f>IF(AND(E98&gt;=1,E98&lt;5),MAX($Q$66:Q97)+1,"")</f>
        <v/>
      </c>
      <c r="R98" s="12" t="str">
        <f>IF(E98&gt;4,MAX($R$66:R97)+1,"")</f>
        <v/>
      </c>
      <c r="S98" s="12" t="str">
        <f>IF(AND(E98&gt;4),MAX($S$11:S97)+1,"")</f>
        <v/>
      </c>
      <c r="T98" s="12"/>
      <c r="U98" s="12" t="str">
        <f>IF(AND(E98&gt;=1,E98&lt;3),MAX($U$66:U97)+1,"")</f>
        <v/>
      </c>
      <c r="V98" s="3" t="str">
        <f>IF(C98&lt;&gt;"",MAX($V$66:V97)+1,"")</f>
        <v/>
      </c>
      <c r="W98" s="3" t="str">
        <f t="shared" si="20"/>
        <v/>
      </c>
      <c r="X98" s="11">
        <v>97</v>
      </c>
      <c r="Y98" s="12"/>
      <c r="Z98" s="12"/>
      <c r="AA98" s="12"/>
      <c r="AB98" s="12"/>
      <c r="AC98" s="12"/>
      <c r="AD98" s="12"/>
      <c r="AE98" s="12"/>
    </row>
    <row r="99" spans="1:31" s="41" customFormat="1" ht="24" customHeight="1" x14ac:dyDescent="0.15">
      <c r="A99" s="35">
        <v>34</v>
      </c>
      <c r="B99" s="85"/>
      <c r="C99" s="89"/>
      <c r="D99" s="90"/>
      <c r="E99" s="82"/>
      <c r="F99" s="83"/>
      <c r="G99" s="92"/>
      <c r="H99" s="111"/>
      <c r="I99" s="112"/>
      <c r="J99" s="113"/>
      <c r="K99" s="112"/>
      <c r="L99" s="111"/>
      <c r="M99" s="112"/>
      <c r="N99" s="72" t="str">
        <f t="shared" si="16"/>
        <v/>
      </c>
      <c r="O99" s="12"/>
      <c r="P99" s="12"/>
      <c r="Q99" s="12" t="str">
        <f>IF(AND(E99&gt;=1,E99&lt;5),MAX($Q$66:Q98)+1,"")</f>
        <v/>
      </c>
      <c r="R99" s="12" t="str">
        <f>IF(E99&gt;4,MAX($R$66:R98)+1,"")</f>
        <v/>
      </c>
      <c r="S99" s="12" t="str">
        <f>IF(AND(E99&gt;4),MAX($S$11:S98)+1,"")</f>
        <v/>
      </c>
      <c r="T99" s="12"/>
      <c r="U99" s="12" t="str">
        <f>IF(AND(E99&gt;=1,E99&lt;3),MAX($U$66:U98)+1,"")</f>
        <v/>
      </c>
      <c r="V99" s="3" t="str">
        <f>IF(C99&lt;&gt;"",MAX($V$66:V98)+1,"")</f>
        <v/>
      </c>
      <c r="W99" s="3" t="str">
        <f t="shared" si="20"/>
        <v/>
      </c>
      <c r="X99" s="11">
        <v>98</v>
      </c>
      <c r="Y99" s="12"/>
      <c r="Z99" s="12"/>
      <c r="AA99" s="12"/>
      <c r="AB99" s="12"/>
      <c r="AC99" s="12"/>
      <c r="AD99" s="12"/>
      <c r="AE99" s="12"/>
    </row>
    <row r="100" spans="1:31" s="41" customFormat="1" ht="24" customHeight="1" x14ac:dyDescent="0.15">
      <c r="A100" s="35">
        <v>35</v>
      </c>
      <c r="B100" s="85"/>
      <c r="C100" s="89"/>
      <c r="D100" s="90"/>
      <c r="E100" s="82"/>
      <c r="F100" s="83"/>
      <c r="G100" s="92"/>
      <c r="H100" s="111"/>
      <c r="I100" s="112"/>
      <c r="J100" s="113"/>
      <c r="K100" s="112"/>
      <c r="L100" s="111"/>
      <c r="M100" s="112"/>
      <c r="N100" s="72" t="str">
        <f t="shared" si="16"/>
        <v/>
      </c>
      <c r="O100" s="12"/>
      <c r="P100" s="12"/>
      <c r="Q100" s="12" t="str">
        <f>IF(AND(E100&gt;=1,E100&lt;5),MAX($Q$66:Q99)+1,"")</f>
        <v/>
      </c>
      <c r="R100" s="12" t="str">
        <f>IF(E100&gt;4,MAX($R$66:R99)+1,"")</f>
        <v/>
      </c>
      <c r="S100" s="12" t="str">
        <f>IF(AND(E100&gt;4),MAX($S$11:S99)+1,"")</f>
        <v/>
      </c>
      <c r="T100" s="12"/>
      <c r="U100" s="12" t="str">
        <f>IF(AND(E100&gt;=1,E100&lt;3),MAX($U$66:U99)+1,"")</f>
        <v/>
      </c>
      <c r="V100" s="3" t="str">
        <f>IF(C100&lt;&gt;"",MAX($V$66:V99)+1,"")</f>
        <v/>
      </c>
      <c r="W100" s="3" t="str">
        <f t="shared" si="20"/>
        <v/>
      </c>
      <c r="X100" s="11">
        <v>99</v>
      </c>
      <c r="Y100" s="12"/>
      <c r="Z100" s="12"/>
      <c r="AA100" s="12"/>
      <c r="AB100" s="12"/>
      <c r="AC100" s="12"/>
      <c r="AD100" s="12"/>
      <c r="AE100" s="12"/>
    </row>
    <row r="101" spans="1:31" s="41" customFormat="1" ht="24" customHeight="1" x14ac:dyDescent="0.15">
      <c r="A101" s="35">
        <v>36</v>
      </c>
      <c r="B101" s="85"/>
      <c r="C101" s="89"/>
      <c r="D101" s="90"/>
      <c r="E101" s="82"/>
      <c r="F101" s="83"/>
      <c r="G101" s="92"/>
      <c r="H101" s="111"/>
      <c r="I101" s="112"/>
      <c r="J101" s="113"/>
      <c r="K101" s="112"/>
      <c r="L101" s="111"/>
      <c r="M101" s="112"/>
      <c r="N101" s="72" t="str">
        <f t="shared" si="16"/>
        <v/>
      </c>
      <c r="O101" s="12"/>
      <c r="P101" s="12"/>
      <c r="Q101" s="12" t="str">
        <f>IF(AND(E101&gt;=1,E101&lt;5),MAX($Q$66:Q100)+1,"")</f>
        <v/>
      </c>
      <c r="R101" s="12" t="str">
        <f>IF(E101&gt;4,MAX($R$66:R100)+1,"")</f>
        <v/>
      </c>
      <c r="S101" s="12" t="str">
        <f>IF(AND(E101&gt;4),MAX($S$11:S100)+1,"")</f>
        <v/>
      </c>
      <c r="T101" s="12"/>
      <c r="U101" s="12" t="str">
        <f>IF(AND(E101&gt;=1,E101&lt;3),MAX($U$66:U100)+1,"")</f>
        <v/>
      </c>
      <c r="V101" s="3" t="str">
        <f>IF(C101&lt;&gt;"",MAX($V$66:V100)+1,"")</f>
        <v/>
      </c>
      <c r="W101" s="3" t="str">
        <f t="shared" si="20"/>
        <v/>
      </c>
      <c r="X101" s="11">
        <v>100</v>
      </c>
      <c r="Y101" s="12"/>
      <c r="Z101" s="12"/>
      <c r="AA101" s="12"/>
      <c r="AB101" s="12"/>
      <c r="AC101" s="12"/>
      <c r="AD101" s="12"/>
      <c r="AE101" s="12"/>
    </row>
    <row r="102" spans="1:31" s="41" customFormat="1" ht="24" customHeight="1" x14ac:dyDescent="0.15">
      <c r="A102" s="35">
        <v>37</v>
      </c>
      <c r="B102" s="85"/>
      <c r="C102" s="89"/>
      <c r="D102" s="90"/>
      <c r="E102" s="82"/>
      <c r="F102" s="83"/>
      <c r="G102" s="92"/>
      <c r="H102" s="111"/>
      <c r="I102" s="112"/>
      <c r="J102" s="113"/>
      <c r="K102" s="112"/>
      <c r="L102" s="111"/>
      <c r="M102" s="112"/>
      <c r="N102" s="72" t="str">
        <f t="shared" si="16"/>
        <v/>
      </c>
      <c r="O102" s="12"/>
      <c r="P102" s="12"/>
      <c r="Q102" s="12" t="str">
        <f>IF(AND(E102&gt;=1,E102&lt;5),MAX($Q$66:Q101)+1,"")</f>
        <v/>
      </c>
      <c r="R102" s="12" t="str">
        <f>IF(E102&gt;4,MAX($R$66:R101)+1,"")</f>
        <v/>
      </c>
      <c r="S102" s="12" t="str">
        <f>IF(AND(E102&gt;4),MAX($S$11:S101)+1,"")</f>
        <v/>
      </c>
      <c r="T102" s="12"/>
      <c r="U102" s="12" t="str">
        <f>IF(AND(E102&gt;=1,E102&lt;3),MAX($U$66:U101)+1,"")</f>
        <v/>
      </c>
      <c r="V102" s="3" t="str">
        <f>IF(C102&lt;&gt;"",MAX($V$66:V101)+1,"")</f>
        <v/>
      </c>
      <c r="W102" s="3" t="str">
        <f t="shared" si="20"/>
        <v/>
      </c>
      <c r="X102" s="11">
        <v>101</v>
      </c>
      <c r="Y102" s="12"/>
      <c r="Z102" s="12"/>
      <c r="AA102" s="12"/>
      <c r="AB102" s="12"/>
      <c r="AC102" s="12"/>
      <c r="AD102" s="12"/>
      <c r="AE102" s="12"/>
    </row>
    <row r="103" spans="1:31" s="41" customFormat="1" ht="24" customHeight="1" x14ac:dyDescent="0.15">
      <c r="A103" s="35">
        <v>38</v>
      </c>
      <c r="B103" s="85"/>
      <c r="C103" s="89"/>
      <c r="D103" s="90"/>
      <c r="E103" s="82"/>
      <c r="F103" s="83"/>
      <c r="G103" s="92"/>
      <c r="H103" s="111"/>
      <c r="I103" s="112"/>
      <c r="J103" s="113"/>
      <c r="K103" s="112"/>
      <c r="L103" s="111"/>
      <c r="M103" s="112"/>
      <c r="N103" s="72" t="str">
        <f t="shared" si="16"/>
        <v/>
      </c>
      <c r="O103" s="12"/>
      <c r="P103" s="12"/>
      <c r="Q103" s="12" t="str">
        <f>IF(AND(E103&gt;=1,E103&lt;5),MAX($Q$66:Q102)+1,"")</f>
        <v/>
      </c>
      <c r="R103" s="12" t="str">
        <f>IF(E103&gt;4,MAX($R$66:R102)+1,"")</f>
        <v/>
      </c>
      <c r="S103" s="12" t="str">
        <f>IF(AND(E103&gt;4),MAX($S$11:S102)+1,"")</f>
        <v/>
      </c>
      <c r="T103" s="12"/>
      <c r="U103" s="12" t="str">
        <f>IF(AND(E103&gt;=1,E103&lt;3),MAX($U$66:U102)+1,"")</f>
        <v/>
      </c>
      <c r="V103" s="3" t="str">
        <f>IF(C103&lt;&gt;"",MAX($V$66:V102)+1,"")</f>
        <v/>
      </c>
      <c r="W103" s="3" t="str">
        <f t="shared" si="20"/>
        <v/>
      </c>
      <c r="X103" s="11">
        <v>102</v>
      </c>
      <c r="Y103" s="12"/>
      <c r="Z103" s="12"/>
      <c r="AA103" s="12"/>
      <c r="AB103" s="12"/>
      <c r="AC103" s="12"/>
      <c r="AD103" s="12"/>
      <c r="AE103" s="12"/>
    </row>
    <row r="104" spans="1:31" s="41" customFormat="1" ht="24" customHeight="1" x14ac:dyDescent="0.15">
      <c r="A104" s="35">
        <v>39</v>
      </c>
      <c r="B104" s="85"/>
      <c r="C104" s="89"/>
      <c r="D104" s="90"/>
      <c r="E104" s="82"/>
      <c r="F104" s="83"/>
      <c r="G104" s="92"/>
      <c r="H104" s="111"/>
      <c r="I104" s="112"/>
      <c r="J104" s="113"/>
      <c r="K104" s="112"/>
      <c r="L104" s="111"/>
      <c r="M104" s="112"/>
      <c r="N104" s="72" t="str">
        <f t="shared" si="16"/>
        <v/>
      </c>
      <c r="O104" s="12"/>
      <c r="P104" s="12"/>
      <c r="Q104" s="12" t="str">
        <f>IF(AND(E104&gt;=1,E104&lt;5),MAX($Q$66:Q103)+1,"")</f>
        <v/>
      </c>
      <c r="R104" s="12" t="str">
        <f>IF(E104&gt;4,MAX($R$66:R103)+1,"")</f>
        <v/>
      </c>
      <c r="S104" s="12" t="str">
        <f>IF(AND(E104&gt;4),MAX($S$11:S103)+1,"")</f>
        <v/>
      </c>
      <c r="T104" s="12"/>
      <c r="U104" s="12" t="str">
        <f>IF(AND(E104&gt;=1,E104&lt;3),MAX($U$66:U103)+1,"")</f>
        <v/>
      </c>
      <c r="V104" s="3" t="str">
        <f>IF(C104&lt;&gt;"",MAX($V$66:V103)+1,"")</f>
        <v/>
      </c>
      <c r="W104" s="3" t="str">
        <f t="shared" si="20"/>
        <v/>
      </c>
      <c r="X104" s="11">
        <v>103</v>
      </c>
      <c r="Y104" s="12"/>
      <c r="Z104" s="12"/>
      <c r="AA104" s="12"/>
      <c r="AB104" s="12"/>
      <c r="AC104" s="12"/>
      <c r="AD104" s="12"/>
      <c r="AE104" s="12"/>
    </row>
    <row r="105" spans="1:31" s="41" customFormat="1" ht="24" customHeight="1" x14ac:dyDescent="0.15">
      <c r="A105" s="35">
        <v>40</v>
      </c>
      <c r="B105" s="85"/>
      <c r="C105" s="89"/>
      <c r="D105" s="90"/>
      <c r="E105" s="82"/>
      <c r="F105" s="83"/>
      <c r="G105" s="92"/>
      <c r="H105" s="111"/>
      <c r="I105" s="112"/>
      <c r="J105" s="113"/>
      <c r="K105" s="112"/>
      <c r="L105" s="111"/>
      <c r="M105" s="112"/>
      <c r="N105" s="72" t="str">
        <f t="shared" si="16"/>
        <v/>
      </c>
      <c r="O105" s="12"/>
      <c r="P105" s="12"/>
      <c r="Q105" s="12" t="str">
        <f>IF(AND(E105&gt;=1,E105&lt;5),MAX($Q$66:Q104)+1,"")</f>
        <v/>
      </c>
      <c r="R105" s="12" t="str">
        <f>IF(E105&gt;4,MAX($R$66:R104)+1,"")</f>
        <v/>
      </c>
      <c r="S105" s="12" t="str">
        <f>IF(AND(E105&gt;4),MAX($S$11:S104)+1,"")</f>
        <v/>
      </c>
      <c r="T105" s="12"/>
      <c r="U105" s="12" t="str">
        <f>IF(AND(E105&gt;=1,E105&lt;3),MAX($U$66:U104)+1,"")</f>
        <v/>
      </c>
      <c r="V105" s="3" t="str">
        <f>IF(C105&lt;&gt;"",MAX($V$66:V104)+1,"")</f>
        <v/>
      </c>
      <c r="W105" s="3" t="str">
        <f t="shared" si="20"/>
        <v/>
      </c>
      <c r="X105" s="11">
        <v>104</v>
      </c>
      <c r="Y105" s="12"/>
      <c r="Z105" s="12"/>
      <c r="AA105" s="12"/>
      <c r="AB105" s="12"/>
      <c r="AC105" s="12"/>
      <c r="AD105" s="12"/>
      <c r="AE105" s="12"/>
    </row>
    <row r="106" spans="1:31" s="41" customFormat="1" ht="24" customHeight="1" x14ac:dyDescent="0.15">
      <c r="A106" s="35">
        <v>41</v>
      </c>
      <c r="B106" s="85"/>
      <c r="C106" s="89"/>
      <c r="D106" s="90"/>
      <c r="E106" s="82"/>
      <c r="F106" s="83"/>
      <c r="G106" s="92"/>
      <c r="H106" s="111"/>
      <c r="I106" s="112"/>
      <c r="J106" s="113"/>
      <c r="K106" s="112"/>
      <c r="L106" s="111"/>
      <c r="M106" s="112"/>
      <c r="N106" s="72" t="str">
        <f t="shared" si="16"/>
        <v/>
      </c>
      <c r="O106" s="12"/>
      <c r="P106" s="12"/>
      <c r="Q106" s="12" t="str">
        <f>IF(AND(E106&gt;=1,E106&lt;5),MAX($Q$66:Q105)+1,"")</f>
        <v/>
      </c>
      <c r="R106" s="12" t="str">
        <f>IF(E106&gt;4,MAX($R$66:R105)+1,"")</f>
        <v/>
      </c>
      <c r="S106" s="12" t="str">
        <f>IF(AND(E106&gt;4),MAX($S$11:S105)+1,"")</f>
        <v/>
      </c>
      <c r="T106" s="12"/>
      <c r="U106" s="12" t="str">
        <f>IF(AND(E106&gt;=1,E106&lt;3),MAX($U$66:U105)+1,"")</f>
        <v/>
      </c>
      <c r="V106" s="3" t="str">
        <f>IF(C106&lt;&gt;"",MAX($V$66:V105)+1,"")</f>
        <v/>
      </c>
      <c r="W106" s="3" t="str">
        <f t="shared" si="20"/>
        <v/>
      </c>
      <c r="X106" s="11">
        <v>105</v>
      </c>
      <c r="Y106" s="12"/>
      <c r="Z106" s="12"/>
      <c r="AA106" s="12"/>
      <c r="AB106" s="12"/>
      <c r="AC106" s="12"/>
      <c r="AD106" s="12"/>
      <c r="AE106" s="12"/>
    </row>
    <row r="107" spans="1:31" s="41" customFormat="1" ht="24" customHeight="1" x14ac:dyDescent="0.15">
      <c r="A107" s="35">
        <v>42</v>
      </c>
      <c r="B107" s="85"/>
      <c r="C107" s="89"/>
      <c r="D107" s="90"/>
      <c r="E107" s="82"/>
      <c r="F107" s="83"/>
      <c r="G107" s="92"/>
      <c r="H107" s="111"/>
      <c r="I107" s="112"/>
      <c r="J107" s="113"/>
      <c r="K107" s="112"/>
      <c r="L107" s="111"/>
      <c r="M107" s="112"/>
      <c r="N107" s="72" t="str">
        <f t="shared" si="16"/>
        <v/>
      </c>
      <c r="O107" s="12"/>
      <c r="P107" s="12"/>
      <c r="Q107" s="12" t="str">
        <f>IF(AND(E107&gt;=1,E107&lt;5),MAX($Q$66:Q106)+1,"")</f>
        <v/>
      </c>
      <c r="R107" s="12" t="str">
        <f>IF(E107&gt;4,MAX($R$66:R106)+1,"")</f>
        <v/>
      </c>
      <c r="S107" s="12" t="str">
        <f>IF(AND(E107&gt;4),MAX($S$11:S106)+1,"")</f>
        <v/>
      </c>
      <c r="T107" s="12"/>
      <c r="U107" s="12" t="str">
        <f>IF(AND(E107&gt;=1,E107&lt;3),MAX($U$66:U106)+1,"")</f>
        <v/>
      </c>
      <c r="V107" s="3" t="str">
        <f>IF(C107&lt;&gt;"",MAX($V$66:V106)+1,"")</f>
        <v/>
      </c>
      <c r="W107" s="3" t="str">
        <f t="shared" si="20"/>
        <v/>
      </c>
      <c r="X107" s="11">
        <v>106</v>
      </c>
      <c r="Y107" s="12"/>
      <c r="Z107" s="12"/>
      <c r="AA107" s="12"/>
      <c r="AB107" s="12"/>
      <c r="AC107" s="12"/>
      <c r="AD107" s="12"/>
      <c r="AE107" s="12"/>
    </row>
    <row r="108" spans="1:31" s="41" customFormat="1" ht="24" customHeight="1" x14ac:dyDescent="0.15">
      <c r="A108" s="35">
        <v>43</v>
      </c>
      <c r="B108" s="85"/>
      <c r="C108" s="89"/>
      <c r="D108" s="90"/>
      <c r="E108" s="82"/>
      <c r="F108" s="83"/>
      <c r="G108" s="92"/>
      <c r="H108" s="111"/>
      <c r="I108" s="112"/>
      <c r="J108" s="113"/>
      <c r="K108" s="112"/>
      <c r="L108" s="111"/>
      <c r="M108" s="112"/>
      <c r="N108" s="72" t="str">
        <f t="shared" si="16"/>
        <v/>
      </c>
      <c r="O108" s="12"/>
      <c r="P108" s="12"/>
      <c r="Q108" s="12" t="str">
        <f>IF(AND(E108&gt;=1,E108&lt;5),MAX($Q$66:Q107)+1,"")</f>
        <v/>
      </c>
      <c r="R108" s="12" t="str">
        <f>IF(E108&gt;4,MAX($R$66:R107)+1,"")</f>
        <v/>
      </c>
      <c r="S108" s="12" t="str">
        <f>IF(AND(E108&gt;4),MAX($S$11:S107)+1,"")</f>
        <v/>
      </c>
      <c r="T108" s="12"/>
      <c r="U108" s="12" t="str">
        <f>IF(AND(E108&gt;=1,E108&lt;3),MAX($U$66:U107)+1,"")</f>
        <v/>
      </c>
      <c r="V108" s="3" t="str">
        <f>IF(C108&lt;&gt;"",MAX($V$66:V107)+1,"")</f>
        <v/>
      </c>
      <c r="W108" s="3" t="str">
        <f t="shared" si="20"/>
        <v/>
      </c>
      <c r="X108" s="11">
        <v>107</v>
      </c>
      <c r="Y108" s="12"/>
      <c r="Z108" s="12"/>
      <c r="AA108" s="12"/>
      <c r="AB108" s="12"/>
      <c r="AC108" s="12"/>
      <c r="AD108" s="12"/>
      <c r="AE108" s="12"/>
    </row>
    <row r="109" spans="1:31" s="41" customFormat="1" ht="24" customHeight="1" x14ac:dyDescent="0.15">
      <c r="A109" s="35">
        <v>44</v>
      </c>
      <c r="B109" s="85"/>
      <c r="C109" s="89"/>
      <c r="D109" s="90"/>
      <c r="E109" s="82"/>
      <c r="F109" s="83"/>
      <c r="G109" s="92"/>
      <c r="H109" s="111"/>
      <c r="I109" s="112"/>
      <c r="J109" s="113"/>
      <c r="K109" s="112"/>
      <c r="L109" s="111"/>
      <c r="M109" s="112"/>
      <c r="N109" s="72" t="str">
        <f t="shared" si="16"/>
        <v/>
      </c>
      <c r="O109" s="12"/>
      <c r="P109" s="12"/>
      <c r="Q109" s="12" t="str">
        <f>IF(AND(E109&gt;=1,E109&lt;5),MAX($Q$66:Q108)+1,"")</f>
        <v/>
      </c>
      <c r="R109" s="12" t="str">
        <f>IF(E109&gt;4,MAX($R$66:R108)+1,"")</f>
        <v/>
      </c>
      <c r="S109" s="12" t="str">
        <f>IF(AND(E109&gt;4),MAX($S$11:S108)+1,"")</f>
        <v/>
      </c>
      <c r="T109" s="12"/>
      <c r="U109" s="12" t="str">
        <f>IF(AND(E109&gt;=1,E109&lt;3),MAX($U$66:U108)+1,"")</f>
        <v/>
      </c>
      <c r="V109" s="3" t="str">
        <f>IF(C109&lt;&gt;"",MAX($V$66:V108)+1,"")</f>
        <v/>
      </c>
      <c r="W109" s="3" t="str">
        <f t="shared" si="20"/>
        <v/>
      </c>
      <c r="X109" s="11">
        <v>108</v>
      </c>
      <c r="Y109" s="12"/>
      <c r="Z109" s="12"/>
      <c r="AA109" s="12"/>
      <c r="AB109" s="12"/>
      <c r="AC109" s="12"/>
      <c r="AD109" s="12"/>
      <c r="AE109" s="12"/>
    </row>
    <row r="110" spans="1:31" s="41" customFormat="1" ht="24" customHeight="1" x14ac:dyDescent="0.15">
      <c r="A110" s="35">
        <v>45</v>
      </c>
      <c r="B110" s="85"/>
      <c r="C110" s="89"/>
      <c r="D110" s="90"/>
      <c r="E110" s="82"/>
      <c r="F110" s="83"/>
      <c r="G110" s="92"/>
      <c r="H110" s="111"/>
      <c r="I110" s="112"/>
      <c r="J110" s="113"/>
      <c r="K110" s="112"/>
      <c r="L110" s="111"/>
      <c r="M110" s="112"/>
      <c r="N110" s="72" t="str">
        <f t="shared" si="16"/>
        <v/>
      </c>
      <c r="O110" s="12"/>
      <c r="P110" s="12"/>
      <c r="Q110" s="12" t="str">
        <f>IF(AND(E110&gt;=1,E110&lt;5),MAX($Q$66:Q109)+1,"")</f>
        <v/>
      </c>
      <c r="R110" s="12" t="str">
        <f>IF(E110&gt;4,MAX($R$66:R109)+1,"")</f>
        <v/>
      </c>
      <c r="S110" s="12" t="str">
        <f>IF(AND(E110&gt;4),MAX($S$11:S109)+1,"")</f>
        <v/>
      </c>
      <c r="T110" s="12"/>
      <c r="U110" s="12" t="str">
        <f>IF(AND(E110&gt;=1,E110&lt;3),MAX($U$66:U109)+1,"")</f>
        <v/>
      </c>
      <c r="V110" s="3" t="str">
        <f>IF(C110&lt;&gt;"",MAX($V$66:V109)+1,"")</f>
        <v/>
      </c>
      <c r="W110" s="3" t="str">
        <f t="shared" si="20"/>
        <v/>
      </c>
      <c r="X110" s="11">
        <v>109</v>
      </c>
      <c r="Y110" s="12"/>
      <c r="Z110" s="12"/>
      <c r="AA110" s="12"/>
      <c r="AB110" s="12"/>
      <c r="AC110" s="12"/>
      <c r="AD110" s="12"/>
      <c r="AE110" s="12"/>
    </row>
    <row r="111" spans="1:31" s="41" customFormat="1" ht="24" customHeight="1" thickBot="1" x14ac:dyDescent="0.2">
      <c r="A111" s="48" t="s">
        <v>28</v>
      </c>
      <c r="B111" s="48"/>
      <c r="C111" s="48"/>
      <c r="D111" s="48"/>
      <c r="E111" s="48"/>
      <c r="F111" s="48"/>
      <c r="G111" s="4"/>
      <c r="L111" s="7"/>
      <c r="M111" s="7"/>
      <c r="N111" s="7"/>
      <c r="X111" s="11">
        <v>110</v>
      </c>
      <c r="Y111" s="12"/>
      <c r="Z111" s="12"/>
      <c r="AA111" s="12"/>
      <c r="AB111" s="12"/>
      <c r="AC111" s="12"/>
      <c r="AD111" s="12"/>
      <c r="AE111" s="12"/>
    </row>
    <row r="112" spans="1:31" s="41" customFormat="1" ht="24" customHeight="1" thickBot="1" x14ac:dyDescent="0.2">
      <c r="A112" s="114" t="str">
        <f>A57</f>
        <v>令和４年度　第２回　香長地区陸上競技記録会</v>
      </c>
      <c r="B112" s="79"/>
      <c r="C112" s="79"/>
      <c r="D112" s="79"/>
      <c r="E112" s="79"/>
      <c r="F112" s="79"/>
      <c r="G112" s="13"/>
      <c r="H112" s="42" t="s">
        <v>29</v>
      </c>
      <c r="I112" s="43">
        <f>COUNTA(I121:I126,I129:I134,I137:I142,I145:I150,I153:I158)</f>
        <v>0</v>
      </c>
      <c r="J112" s="42" t="s">
        <v>14</v>
      </c>
      <c r="K112" s="43" t="str">
        <f>IF(D113="",0,I112*IF(LEFT(D114,2)="小学",300,IF(LEFT(D114,2)="中学",400,IF(LEFT(D114,2)="一般",500))))&amp;"円"</f>
        <v>0円</v>
      </c>
      <c r="L112" s="7"/>
      <c r="M112" s="7"/>
      <c r="N112" s="7"/>
      <c r="X112" s="11">
        <v>111</v>
      </c>
      <c r="Y112" s="12"/>
      <c r="Z112" s="12"/>
      <c r="AA112" s="12"/>
      <c r="AB112" s="12"/>
      <c r="AC112" s="12"/>
      <c r="AD112" s="12"/>
      <c r="AE112" s="12"/>
    </row>
    <row r="113" spans="1:31" s="41" customFormat="1" ht="24" customHeight="1" thickTop="1" x14ac:dyDescent="0.15">
      <c r="A113" s="17" t="s">
        <v>0</v>
      </c>
      <c r="B113" s="17"/>
      <c r="C113" s="17"/>
      <c r="D113" s="115"/>
      <c r="E113" s="115"/>
      <c r="F113" s="115"/>
      <c r="G113" s="18"/>
      <c r="H113" s="19" t="s">
        <v>31</v>
      </c>
      <c r="I113" s="44"/>
      <c r="J113" s="44"/>
      <c r="K113" s="76"/>
      <c r="L113" s="104"/>
      <c r="M113" s="7"/>
      <c r="N113" s="7"/>
      <c r="X113" s="11">
        <v>112</v>
      </c>
      <c r="Y113" s="12"/>
      <c r="Z113" s="12"/>
      <c r="AA113" s="12"/>
      <c r="AB113" s="12"/>
      <c r="AC113" s="12"/>
      <c r="AD113" s="12"/>
      <c r="AE113" s="12"/>
    </row>
    <row r="114" spans="1:31" s="41" customFormat="1" ht="24" customHeight="1" x14ac:dyDescent="0.15">
      <c r="A114" s="117" t="s">
        <v>27</v>
      </c>
      <c r="B114" s="117"/>
      <c r="C114" s="117"/>
      <c r="D114" s="115"/>
      <c r="E114" s="115"/>
      <c r="F114" s="115"/>
      <c r="G114" s="29"/>
      <c r="H114" s="22" t="s">
        <v>34</v>
      </c>
      <c r="K114" s="77"/>
      <c r="L114" s="104"/>
      <c r="M114" s="7"/>
      <c r="N114" s="7"/>
      <c r="X114" s="11">
        <v>113</v>
      </c>
      <c r="Y114" s="12"/>
      <c r="Z114" s="12"/>
      <c r="AA114" s="12"/>
      <c r="AB114" s="12"/>
      <c r="AC114" s="12"/>
      <c r="AD114" s="12"/>
      <c r="AE114" s="12"/>
    </row>
    <row r="115" spans="1:31" s="41" customFormat="1" ht="24" customHeight="1" x14ac:dyDescent="0.15">
      <c r="A115" s="17" t="s">
        <v>16</v>
      </c>
      <c r="B115" s="17"/>
      <c r="C115" s="17"/>
      <c r="D115" s="115"/>
      <c r="E115" s="115"/>
      <c r="F115" s="25" t="s">
        <v>1</v>
      </c>
      <c r="G115" s="26"/>
      <c r="H115" s="22" t="s">
        <v>32</v>
      </c>
      <c r="K115" s="77"/>
      <c r="L115" s="104"/>
      <c r="M115" s="7"/>
      <c r="N115" s="7"/>
      <c r="X115" s="11">
        <v>114</v>
      </c>
      <c r="Y115" s="12"/>
      <c r="Z115" s="12"/>
      <c r="AA115" s="12"/>
      <c r="AB115" s="12"/>
      <c r="AC115" s="12"/>
      <c r="AD115" s="12"/>
      <c r="AE115" s="12"/>
    </row>
    <row r="116" spans="1:31" s="41" customFormat="1" ht="24" customHeight="1" x14ac:dyDescent="0.15">
      <c r="A116" s="17" t="s">
        <v>17</v>
      </c>
      <c r="B116" s="17"/>
      <c r="C116" s="17"/>
      <c r="D116" s="116"/>
      <c r="E116" s="116"/>
      <c r="F116" s="116"/>
      <c r="G116" s="39"/>
      <c r="H116" s="22" t="s">
        <v>35</v>
      </c>
      <c r="K116" s="77"/>
      <c r="L116" s="104"/>
      <c r="M116" s="7"/>
      <c r="N116" s="7"/>
      <c r="X116" s="11">
        <v>115</v>
      </c>
      <c r="Y116" s="12"/>
      <c r="Z116" s="12"/>
      <c r="AA116" s="12"/>
      <c r="AB116" s="12"/>
      <c r="AC116" s="12"/>
      <c r="AD116" s="12"/>
      <c r="AE116" s="12"/>
    </row>
    <row r="117" spans="1:31" s="41" customFormat="1" ht="24" customHeight="1" thickBot="1" x14ac:dyDescent="0.2">
      <c r="A117" s="17" t="s">
        <v>2</v>
      </c>
      <c r="B117" s="17"/>
      <c r="C117" s="17"/>
      <c r="D117" s="115"/>
      <c r="E117" s="115"/>
      <c r="F117" s="28" t="s">
        <v>1</v>
      </c>
      <c r="G117" s="29"/>
      <c r="H117" s="30" t="s">
        <v>36</v>
      </c>
      <c r="I117" s="45"/>
      <c r="J117" s="45"/>
      <c r="K117" s="78"/>
      <c r="L117" s="104"/>
      <c r="M117" s="7"/>
      <c r="N117" s="7"/>
      <c r="X117" s="11">
        <v>116</v>
      </c>
      <c r="Y117" s="12"/>
      <c r="Z117" s="12"/>
      <c r="AA117" s="12"/>
      <c r="AB117" s="12"/>
      <c r="AC117" s="12"/>
      <c r="AD117" s="12"/>
      <c r="AE117" s="12"/>
    </row>
    <row r="118" spans="1:31" s="41" customFormat="1" ht="24" customHeight="1" thickTop="1" x14ac:dyDescent="0.15">
      <c r="G118" s="40"/>
      <c r="L118" s="7"/>
      <c r="M118" s="7"/>
      <c r="N118" s="7"/>
      <c r="X118" s="11">
        <v>117</v>
      </c>
      <c r="Y118" s="12"/>
      <c r="Z118" s="12"/>
      <c r="AA118" s="12"/>
      <c r="AB118" s="12"/>
      <c r="AC118" s="12"/>
      <c r="AD118" s="12"/>
      <c r="AE118" s="12"/>
    </row>
    <row r="119" spans="1:31" s="41" customFormat="1" ht="24" customHeight="1" x14ac:dyDescent="0.15">
      <c r="G119" s="40"/>
      <c r="I119" s="46"/>
      <c r="L119" s="7"/>
      <c r="M119" s="7"/>
      <c r="N119" s="7"/>
      <c r="X119" s="11">
        <v>118</v>
      </c>
      <c r="Y119" s="12"/>
      <c r="Z119" s="12"/>
      <c r="AA119" s="12"/>
      <c r="AB119" s="12"/>
      <c r="AC119" s="12"/>
      <c r="AD119" s="12"/>
      <c r="AE119" s="12"/>
    </row>
    <row r="120" spans="1:31" s="41" customFormat="1" ht="24" customHeight="1" x14ac:dyDescent="0.15">
      <c r="C120" s="69" t="str">
        <f>IF(D114="","",IF(LEFT(D114,2)="小学","小学男子１─４年４００ｍＲ",IF(D114="中学","中学男子４００ｍＲ","一般男子４００ｍＲ")))</f>
        <v/>
      </c>
      <c r="D120" s="61"/>
      <c r="E120" s="62"/>
      <c r="F120" s="52" t="s">
        <v>21</v>
      </c>
      <c r="G120" s="52" t="s">
        <v>22</v>
      </c>
      <c r="H120" s="53" t="s">
        <v>23</v>
      </c>
      <c r="I120" s="53" t="s">
        <v>24</v>
      </c>
      <c r="J120" s="54" t="s">
        <v>25</v>
      </c>
      <c r="K120" s="54" t="s">
        <v>26</v>
      </c>
      <c r="X120" s="11">
        <v>119</v>
      </c>
      <c r="Y120" s="12"/>
      <c r="Z120" s="12"/>
      <c r="AA120" s="12"/>
      <c r="AB120" s="12"/>
      <c r="AC120" s="12"/>
      <c r="AD120" s="12"/>
      <c r="AE120" s="12"/>
    </row>
    <row r="121" spans="1:31" s="41" customFormat="1" ht="24" customHeight="1" x14ac:dyDescent="0.15">
      <c r="C121" s="60" t="str">
        <f>IF(I121&lt;&gt;"",$D$113&amp;IF(I122="","","-A"),"")</f>
        <v/>
      </c>
      <c r="D121" s="47"/>
      <c r="E121" s="63"/>
      <c r="F121" s="55"/>
      <c r="G121" s="55"/>
      <c r="H121" s="55"/>
      <c r="I121" s="55"/>
      <c r="J121" s="55"/>
      <c r="K121" s="55"/>
      <c r="X121" s="11">
        <v>120</v>
      </c>
      <c r="Y121" s="12"/>
      <c r="Z121" s="12"/>
      <c r="AA121" s="12"/>
      <c r="AB121" s="12"/>
      <c r="AC121" s="12"/>
      <c r="AD121" s="12"/>
      <c r="AE121" s="12"/>
    </row>
    <row r="122" spans="1:31" s="41" customFormat="1" ht="24" customHeight="1" x14ac:dyDescent="0.15">
      <c r="A122" s="3"/>
      <c r="B122" s="3"/>
      <c r="C122" s="60" t="str">
        <f>IF(I122="","",$D$113&amp;"-B")</f>
        <v/>
      </c>
      <c r="D122" s="47"/>
      <c r="E122" s="63"/>
      <c r="F122" s="56"/>
      <c r="G122" s="56"/>
      <c r="H122" s="56"/>
      <c r="I122" s="56"/>
      <c r="J122" s="57"/>
      <c r="K122" s="57"/>
      <c r="O122" s="3"/>
      <c r="P122" s="3"/>
      <c r="Q122" s="3"/>
      <c r="R122" s="3"/>
      <c r="S122" s="3"/>
      <c r="T122" s="3"/>
      <c r="U122" s="3"/>
      <c r="V122" s="3"/>
      <c r="W122" s="3"/>
      <c r="X122" s="11">
        <v>121</v>
      </c>
      <c r="Y122" s="12"/>
      <c r="Z122" s="12"/>
      <c r="AA122" s="12"/>
      <c r="AB122" s="12"/>
      <c r="AC122" s="12"/>
      <c r="AD122" s="12"/>
      <c r="AE122" s="12"/>
    </row>
    <row r="123" spans="1:31" s="41" customFormat="1" ht="24" customHeight="1" x14ac:dyDescent="0.15">
      <c r="A123" s="3"/>
      <c r="B123" s="3"/>
      <c r="C123" s="60" t="str">
        <f>IF(I123="","",$D$113&amp;"-C")</f>
        <v/>
      </c>
      <c r="D123" s="47"/>
      <c r="E123" s="63"/>
      <c r="F123" s="55"/>
      <c r="G123" s="55"/>
      <c r="H123" s="55"/>
      <c r="I123" s="55"/>
      <c r="J123" s="58"/>
      <c r="K123" s="58"/>
      <c r="O123" s="3"/>
      <c r="P123" s="3"/>
      <c r="Q123" s="3"/>
      <c r="R123" s="3"/>
      <c r="S123" s="3"/>
      <c r="T123" s="3"/>
      <c r="U123" s="3"/>
      <c r="V123" s="3"/>
      <c r="W123" s="3"/>
      <c r="X123" s="11">
        <v>122</v>
      </c>
      <c r="Y123" s="12"/>
      <c r="Z123" s="12"/>
      <c r="AA123" s="12"/>
      <c r="AB123" s="12"/>
      <c r="AC123" s="12"/>
      <c r="AD123" s="12"/>
      <c r="AE123" s="12"/>
    </row>
    <row r="124" spans="1:31" s="41" customFormat="1" ht="24" customHeight="1" x14ac:dyDescent="0.15">
      <c r="A124" s="3"/>
      <c r="B124" s="3"/>
      <c r="C124" s="60" t="str">
        <f>IF(I124="","",$D$113&amp;"-D")</f>
        <v/>
      </c>
      <c r="D124" s="47"/>
      <c r="E124" s="63"/>
      <c r="F124" s="56"/>
      <c r="G124" s="56"/>
      <c r="H124" s="56"/>
      <c r="I124" s="56"/>
      <c r="J124" s="57"/>
      <c r="K124" s="57"/>
      <c r="O124" s="3"/>
      <c r="P124" s="3"/>
      <c r="Q124" s="3"/>
      <c r="R124" s="3"/>
      <c r="S124" s="3"/>
      <c r="T124" s="3"/>
      <c r="U124" s="3"/>
      <c r="V124" s="3"/>
      <c r="W124" s="3"/>
      <c r="X124" s="11">
        <v>123</v>
      </c>
      <c r="Y124" s="12"/>
      <c r="Z124" s="12"/>
      <c r="AA124" s="12"/>
      <c r="AB124" s="12"/>
      <c r="AC124" s="12"/>
      <c r="AD124" s="12"/>
      <c r="AE124" s="12"/>
    </row>
    <row r="125" spans="1:31" s="41" customFormat="1" ht="24" customHeight="1" x14ac:dyDescent="0.15">
      <c r="A125" s="3"/>
      <c r="B125" s="3"/>
      <c r="C125" s="60" t="str">
        <f>IF(I125="","",$D$113&amp;"-E")</f>
        <v/>
      </c>
      <c r="D125" s="47"/>
      <c r="E125" s="63"/>
      <c r="F125" s="55"/>
      <c r="G125" s="55"/>
      <c r="H125" s="55"/>
      <c r="I125" s="55"/>
      <c r="J125" s="55"/>
      <c r="K125" s="55"/>
      <c r="O125" s="3"/>
      <c r="P125" s="3"/>
      <c r="Q125" s="3"/>
      <c r="R125" s="3"/>
      <c r="S125" s="3"/>
      <c r="T125" s="3"/>
      <c r="U125" s="3"/>
      <c r="V125" s="3"/>
      <c r="W125" s="3"/>
      <c r="X125" s="11">
        <v>124</v>
      </c>
      <c r="Y125" s="12"/>
      <c r="Z125" s="12"/>
      <c r="AA125" s="12"/>
      <c r="AB125" s="12"/>
      <c r="AC125" s="12"/>
      <c r="AD125" s="12"/>
      <c r="AE125" s="12"/>
    </row>
    <row r="126" spans="1:31" s="41" customFormat="1" ht="24" customHeight="1" x14ac:dyDescent="0.15">
      <c r="A126" s="3"/>
      <c r="B126" s="3"/>
      <c r="C126" s="60" t="str">
        <f>IF(I126="","",$D$113&amp;"-F")</f>
        <v/>
      </c>
      <c r="D126" s="47"/>
      <c r="E126" s="63"/>
      <c r="F126" s="56"/>
      <c r="G126" s="56"/>
      <c r="H126" s="56"/>
      <c r="I126" s="56"/>
      <c r="J126" s="59"/>
      <c r="K126" s="59"/>
      <c r="O126" s="3"/>
      <c r="P126" s="3"/>
      <c r="Q126" s="3"/>
      <c r="R126" s="3"/>
      <c r="S126" s="3"/>
      <c r="T126" s="3"/>
      <c r="U126" s="3"/>
      <c r="V126" s="3"/>
      <c r="W126" s="3"/>
      <c r="X126" s="11">
        <v>125</v>
      </c>
      <c r="Y126" s="12"/>
      <c r="Z126" s="12"/>
      <c r="AA126" s="12"/>
      <c r="AB126" s="12"/>
      <c r="AC126" s="12"/>
      <c r="AD126" s="12"/>
      <c r="AE126" s="12"/>
    </row>
    <row r="127" spans="1:31" s="41" customFormat="1" ht="24" customHeight="1" x14ac:dyDescent="0.15">
      <c r="A127" s="3"/>
      <c r="B127" s="3"/>
      <c r="C127" s="3"/>
      <c r="D127" s="3"/>
      <c r="E127" s="3"/>
      <c r="F127" s="3"/>
      <c r="G127" s="33"/>
      <c r="H127" s="3"/>
      <c r="I127" s="3"/>
      <c r="J127" s="3"/>
      <c r="K127" s="3"/>
      <c r="L127" s="8"/>
      <c r="M127" s="8"/>
      <c r="N127" s="8"/>
      <c r="O127" s="3"/>
      <c r="P127" s="3"/>
      <c r="Q127" s="3"/>
      <c r="R127" s="3"/>
      <c r="S127" s="3"/>
      <c r="T127" s="3"/>
      <c r="U127" s="3"/>
      <c r="V127" s="3"/>
      <c r="W127" s="3"/>
      <c r="X127" s="11">
        <v>126</v>
      </c>
      <c r="Y127" s="12"/>
      <c r="Z127" s="12"/>
      <c r="AA127" s="12"/>
      <c r="AB127" s="12"/>
      <c r="AC127" s="12"/>
      <c r="AD127" s="12"/>
      <c r="AE127" s="12"/>
    </row>
    <row r="128" spans="1:31" s="41" customFormat="1" ht="24" customHeight="1" x14ac:dyDescent="0.15">
      <c r="A128" s="3"/>
      <c r="C128" s="69" t="str">
        <f>IF(D114="","",IF(LEFT(D114,2)="小学","小学男子５・６年４００ｍＲ",IF(D114="中学","中学女子４００ｍＲ","一般女子４００ｍＲ")))</f>
        <v/>
      </c>
      <c r="D128" s="61"/>
      <c r="E128" s="62"/>
      <c r="F128" s="52" t="s">
        <v>21</v>
      </c>
      <c r="G128" s="52" t="s">
        <v>22</v>
      </c>
      <c r="H128" s="53" t="s">
        <v>23</v>
      </c>
      <c r="I128" s="53" t="s">
        <v>24</v>
      </c>
      <c r="J128" s="54" t="s">
        <v>25</v>
      </c>
      <c r="K128" s="54" t="s">
        <v>26</v>
      </c>
      <c r="O128" s="3"/>
      <c r="P128" s="3"/>
      <c r="Q128" s="3"/>
      <c r="R128" s="3"/>
      <c r="S128" s="3"/>
      <c r="T128" s="3"/>
      <c r="U128" s="3"/>
      <c r="V128" s="3"/>
      <c r="W128" s="3"/>
      <c r="X128" s="11">
        <v>127</v>
      </c>
      <c r="Y128" s="12"/>
      <c r="Z128" s="12"/>
      <c r="AA128" s="12"/>
      <c r="AB128" s="12"/>
      <c r="AC128" s="12"/>
      <c r="AD128" s="12"/>
      <c r="AE128" s="12"/>
    </row>
    <row r="129" spans="1:31" s="41" customFormat="1" ht="24" customHeight="1" x14ac:dyDescent="0.15">
      <c r="A129" s="3"/>
      <c r="C129" s="60" t="str">
        <f>IF(I129&lt;&gt;"",$D$113&amp;IF(I130="","","-A"),"")</f>
        <v/>
      </c>
      <c r="D129" s="47"/>
      <c r="E129" s="63"/>
      <c r="F129" s="55"/>
      <c r="G129" s="55"/>
      <c r="H129" s="55"/>
      <c r="I129" s="55"/>
      <c r="J129" s="55"/>
      <c r="K129" s="55"/>
      <c r="O129" s="3"/>
      <c r="P129" s="3"/>
      <c r="Q129" s="3"/>
      <c r="R129" s="3"/>
      <c r="S129" s="3"/>
      <c r="T129" s="3"/>
      <c r="U129" s="3"/>
      <c r="V129" s="3"/>
      <c r="W129" s="3"/>
      <c r="X129" s="11">
        <v>128</v>
      </c>
      <c r="Y129" s="12"/>
      <c r="Z129" s="12"/>
      <c r="AA129" s="12"/>
      <c r="AB129" s="12"/>
      <c r="AC129" s="12"/>
      <c r="AD129" s="12"/>
      <c r="AE129" s="12"/>
    </row>
    <row r="130" spans="1:31" ht="24" customHeight="1" x14ac:dyDescent="0.15">
      <c r="C130" s="60" t="str">
        <f>IF(I130="","",$D$113&amp;"-B")</f>
        <v/>
      </c>
      <c r="D130" s="47"/>
      <c r="E130" s="63"/>
      <c r="F130" s="56"/>
      <c r="G130" s="56"/>
      <c r="H130" s="56"/>
      <c r="I130" s="56"/>
      <c r="J130" s="57"/>
      <c r="K130" s="57"/>
      <c r="L130" s="3"/>
      <c r="M130" s="3"/>
      <c r="N130" s="3"/>
      <c r="X130" s="11">
        <v>129</v>
      </c>
    </row>
    <row r="131" spans="1:31" ht="24" customHeight="1" x14ac:dyDescent="0.15">
      <c r="C131" s="60" t="str">
        <f>IF(I131="","",$D$113&amp;"-C")</f>
        <v/>
      </c>
      <c r="D131" s="47"/>
      <c r="E131" s="63"/>
      <c r="F131" s="55"/>
      <c r="G131" s="55"/>
      <c r="H131" s="55"/>
      <c r="I131" s="55"/>
      <c r="J131" s="58"/>
      <c r="K131" s="58"/>
      <c r="L131" s="3"/>
      <c r="M131" s="3"/>
      <c r="N131" s="3"/>
      <c r="X131" s="11">
        <v>130</v>
      </c>
    </row>
    <row r="132" spans="1:31" ht="24" customHeight="1" x14ac:dyDescent="0.15">
      <c r="C132" s="60" t="str">
        <f>IF(I132="","",$D$113&amp;"-D")</f>
        <v/>
      </c>
      <c r="D132" s="47"/>
      <c r="E132" s="63"/>
      <c r="F132" s="56"/>
      <c r="G132" s="56"/>
      <c r="H132" s="56"/>
      <c r="I132" s="56"/>
      <c r="J132" s="57"/>
      <c r="K132" s="57"/>
      <c r="L132" s="3"/>
      <c r="M132" s="3"/>
      <c r="N132" s="3"/>
      <c r="X132" s="11">
        <v>131</v>
      </c>
    </row>
    <row r="133" spans="1:31" ht="24" customHeight="1" x14ac:dyDescent="0.15">
      <c r="C133" s="60" t="str">
        <f>IF(I133="","",$D$113&amp;"-E")</f>
        <v/>
      </c>
      <c r="D133" s="47"/>
      <c r="E133" s="63"/>
      <c r="F133" s="55"/>
      <c r="G133" s="55"/>
      <c r="H133" s="55"/>
      <c r="I133" s="55"/>
      <c r="J133" s="55"/>
      <c r="K133" s="55"/>
      <c r="L133" s="3"/>
      <c r="M133" s="3"/>
      <c r="N133" s="3"/>
      <c r="X133" s="11">
        <v>132</v>
      </c>
    </row>
    <row r="134" spans="1:31" ht="24" customHeight="1" x14ac:dyDescent="0.15">
      <c r="C134" s="60" t="str">
        <f>IF(I134="","",$D$113&amp;"-F")</f>
        <v/>
      </c>
      <c r="D134" s="47"/>
      <c r="E134" s="63"/>
      <c r="F134" s="56"/>
      <c r="G134" s="56"/>
      <c r="H134" s="56"/>
      <c r="I134" s="56"/>
      <c r="J134" s="59"/>
      <c r="K134" s="59"/>
      <c r="L134" s="3"/>
      <c r="M134" s="3"/>
      <c r="N134" s="3"/>
      <c r="X134" s="11">
        <v>133</v>
      </c>
    </row>
    <row r="135" spans="1:31" ht="24" customHeight="1" x14ac:dyDescent="0.15">
      <c r="G135" s="3"/>
      <c r="J135" s="8"/>
      <c r="K135" s="8"/>
      <c r="L135" s="3"/>
      <c r="M135" s="3"/>
      <c r="N135" s="3"/>
      <c r="X135" s="11">
        <v>134</v>
      </c>
    </row>
    <row r="136" spans="1:31" ht="24" customHeight="1" x14ac:dyDescent="0.15">
      <c r="C136" s="69" t="str">
        <f>IF(LEFT(D114,2)="小学","小学女子１─４年４００ｍＲ","")</f>
        <v/>
      </c>
      <c r="D136" s="61"/>
      <c r="E136" s="62"/>
      <c r="F136" s="52" t="s">
        <v>21</v>
      </c>
      <c r="G136" s="52" t="s">
        <v>22</v>
      </c>
      <c r="H136" s="53" t="s">
        <v>23</v>
      </c>
      <c r="I136" s="53" t="s">
        <v>24</v>
      </c>
      <c r="J136" s="54" t="s">
        <v>25</v>
      </c>
      <c r="K136" s="54" t="s">
        <v>26</v>
      </c>
      <c r="L136" s="3"/>
      <c r="M136" s="3"/>
      <c r="N136" s="3"/>
      <c r="X136" s="11">
        <v>135</v>
      </c>
    </row>
    <row r="137" spans="1:31" ht="24" customHeight="1" x14ac:dyDescent="0.15">
      <c r="C137" s="60" t="str">
        <f>IF(I137&lt;&gt;"",$D$113&amp;IF(I138="","","-A"),"")</f>
        <v/>
      </c>
      <c r="D137" s="47"/>
      <c r="E137" s="63"/>
      <c r="F137" s="64"/>
      <c r="G137" s="64"/>
      <c r="H137" s="64"/>
      <c r="I137" s="64"/>
      <c r="J137" s="64"/>
      <c r="K137" s="64"/>
      <c r="L137" s="3"/>
      <c r="M137" s="3"/>
      <c r="N137" s="3"/>
      <c r="X137" s="11">
        <v>136</v>
      </c>
    </row>
    <row r="138" spans="1:31" ht="24" customHeight="1" x14ac:dyDescent="0.15">
      <c r="C138" s="60" t="str">
        <f>IF(I138="","",$D$113&amp;"-B")</f>
        <v/>
      </c>
      <c r="D138" s="47"/>
      <c r="E138" s="63"/>
      <c r="F138" s="65"/>
      <c r="G138" s="65"/>
      <c r="H138" s="65"/>
      <c r="I138" s="65"/>
      <c r="J138" s="66"/>
      <c r="K138" s="66"/>
      <c r="L138" s="3"/>
      <c r="M138" s="3"/>
      <c r="N138" s="3"/>
      <c r="X138" s="11">
        <v>137</v>
      </c>
    </row>
    <row r="139" spans="1:31" ht="24" customHeight="1" x14ac:dyDescent="0.15">
      <c r="C139" s="60" t="str">
        <f>IF(I139="","",$D$113&amp;"-C")</f>
        <v/>
      </c>
      <c r="D139" s="47"/>
      <c r="E139" s="63"/>
      <c r="F139" s="64"/>
      <c r="G139" s="64"/>
      <c r="H139" s="64"/>
      <c r="I139" s="64"/>
      <c r="J139" s="67"/>
      <c r="K139" s="67"/>
      <c r="L139" s="3"/>
      <c r="M139" s="3"/>
      <c r="N139" s="3"/>
      <c r="X139" s="11">
        <v>138</v>
      </c>
    </row>
    <row r="140" spans="1:31" ht="24" customHeight="1" x14ac:dyDescent="0.15">
      <c r="C140" s="60" t="str">
        <f>IF(I140="","",$D$113&amp;"-D")</f>
        <v/>
      </c>
      <c r="D140" s="47"/>
      <c r="E140" s="63"/>
      <c r="F140" s="65"/>
      <c r="G140" s="65"/>
      <c r="H140" s="65"/>
      <c r="I140" s="65"/>
      <c r="J140" s="66"/>
      <c r="K140" s="66"/>
      <c r="L140" s="3"/>
      <c r="M140" s="3"/>
      <c r="N140" s="3"/>
      <c r="X140" s="11">
        <v>139</v>
      </c>
    </row>
    <row r="141" spans="1:31" ht="24" customHeight="1" x14ac:dyDescent="0.15">
      <c r="C141" s="60" t="str">
        <f>IF(I141="","",$D$113&amp;"-E")</f>
        <v/>
      </c>
      <c r="D141" s="47"/>
      <c r="E141" s="63"/>
      <c r="F141" s="64"/>
      <c r="G141" s="64"/>
      <c r="H141" s="64"/>
      <c r="I141" s="64"/>
      <c r="J141" s="64"/>
      <c r="K141" s="64"/>
      <c r="L141" s="3"/>
      <c r="M141" s="3"/>
      <c r="N141" s="3"/>
      <c r="X141" s="11">
        <v>140</v>
      </c>
    </row>
    <row r="142" spans="1:31" ht="24" customHeight="1" x14ac:dyDescent="0.15">
      <c r="C142" s="60" t="str">
        <f>IF(I142="","",$D$113&amp;"-F")</f>
        <v/>
      </c>
      <c r="D142" s="47"/>
      <c r="E142" s="63"/>
      <c r="F142" s="65"/>
      <c r="G142" s="65"/>
      <c r="H142" s="65"/>
      <c r="I142" s="65"/>
      <c r="J142" s="68"/>
      <c r="K142" s="68"/>
      <c r="L142" s="3"/>
      <c r="M142" s="3"/>
      <c r="N142" s="3"/>
      <c r="X142" s="11">
        <v>141</v>
      </c>
    </row>
    <row r="143" spans="1:31" ht="24" customHeight="1" x14ac:dyDescent="0.15">
      <c r="G143" s="3"/>
      <c r="J143" s="8"/>
      <c r="K143" s="8"/>
      <c r="L143" s="3"/>
      <c r="M143" s="3"/>
      <c r="N143" s="3"/>
      <c r="X143" s="11">
        <v>142</v>
      </c>
    </row>
    <row r="144" spans="1:31" ht="24" customHeight="1" x14ac:dyDescent="0.15">
      <c r="C144" s="69" t="str">
        <f>IF(LEFT(D114,2)="小学","小学女子５・６年４００ｍＲ","")</f>
        <v/>
      </c>
      <c r="D144" s="61"/>
      <c r="E144" s="62"/>
      <c r="F144" s="52" t="s">
        <v>21</v>
      </c>
      <c r="G144" s="52" t="s">
        <v>22</v>
      </c>
      <c r="H144" s="53" t="s">
        <v>23</v>
      </c>
      <c r="I144" s="53" t="s">
        <v>24</v>
      </c>
      <c r="J144" s="54" t="s">
        <v>25</v>
      </c>
      <c r="K144" s="54" t="s">
        <v>26</v>
      </c>
      <c r="L144" s="3"/>
      <c r="M144" s="3"/>
      <c r="N144" s="3"/>
      <c r="X144" s="11">
        <v>143</v>
      </c>
    </row>
    <row r="145" spans="3:24" ht="24" customHeight="1" x14ac:dyDescent="0.15">
      <c r="C145" s="60" t="str">
        <f>IF(I145&lt;&gt;"",$D$113&amp;IF(I146="","","-A"),"")</f>
        <v/>
      </c>
      <c r="D145" s="47"/>
      <c r="E145" s="63"/>
      <c r="F145" s="64"/>
      <c r="G145" s="64"/>
      <c r="H145" s="64"/>
      <c r="I145" s="64"/>
      <c r="J145" s="64"/>
      <c r="K145" s="64"/>
      <c r="L145" s="3"/>
      <c r="M145" s="3"/>
      <c r="N145" s="3"/>
      <c r="X145" s="11">
        <v>144</v>
      </c>
    </row>
    <row r="146" spans="3:24" ht="24" customHeight="1" x14ac:dyDescent="0.15">
      <c r="C146" s="60" t="str">
        <f>IF(I146="","",$D$113&amp;"-B")</f>
        <v/>
      </c>
      <c r="D146" s="47"/>
      <c r="E146" s="63"/>
      <c r="F146" s="65"/>
      <c r="G146" s="65"/>
      <c r="H146" s="65"/>
      <c r="I146" s="65"/>
      <c r="J146" s="66"/>
      <c r="K146" s="66"/>
      <c r="L146" s="3"/>
      <c r="M146" s="3"/>
      <c r="N146" s="3"/>
      <c r="X146" s="11">
        <v>145</v>
      </c>
    </row>
    <row r="147" spans="3:24" ht="24" customHeight="1" x14ac:dyDescent="0.15">
      <c r="C147" s="60" t="str">
        <f>IF(I147="","",$D$113&amp;"-C")</f>
        <v/>
      </c>
      <c r="D147" s="47"/>
      <c r="E147" s="63"/>
      <c r="F147" s="64"/>
      <c r="G147" s="64"/>
      <c r="H147" s="64"/>
      <c r="I147" s="64"/>
      <c r="J147" s="67"/>
      <c r="K147" s="67"/>
      <c r="L147" s="3"/>
      <c r="M147" s="3"/>
      <c r="N147" s="3"/>
      <c r="X147" s="11">
        <v>146</v>
      </c>
    </row>
    <row r="148" spans="3:24" ht="24" customHeight="1" x14ac:dyDescent="0.15">
      <c r="C148" s="60" t="str">
        <f>IF(I148="","",$D$113&amp;"-D")</f>
        <v/>
      </c>
      <c r="D148" s="47"/>
      <c r="E148" s="63"/>
      <c r="F148" s="65"/>
      <c r="G148" s="65"/>
      <c r="H148" s="65"/>
      <c r="I148" s="65"/>
      <c r="J148" s="66"/>
      <c r="K148" s="66"/>
      <c r="L148" s="3"/>
      <c r="M148" s="3"/>
      <c r="N148" s="3"/>
      <c r="X148" s="11">
        <v>147</v>
      </c>
    </row>
    <row r="149" spans="3:24" ht="24" customHeight="1" x14ac:dyDescent="0.15">
      <c r="C149" s="60" t="str">
        <f>IF(I149="","",$D$113&amp;"-E")</f>
        <v/>
      </c>
      <c r="D149" s="47"/>
      <c r="E149" s="63"/>
      <c r="F149" s="64"/>
      <c r="G149" s="64"/>
      <c r="H149" s="64"/>
      <c r="I149" s="64"/>
      <c r="J149" s="64"/>
      <c r="K149" s="64"/>
      <c r="L149" s="3"/>
      <c r="M149" s="3"/>
      <c r="N149" s="3"/>
      <c r="X149" s="11">
        <v>148</v>
      </c>
    </row>
    <row r="150" spans="3:24" ht="24" customHeight="1" x14ac:dyDescent="0.15">
      <c r="C150" s="60" t="str">
        <f>IF(I150="","",$D$113&amp;"-F")</f>
        <v/>
      </c>
      <c r="D150" s="47"/>
      <c r="E150" s="63"/>
      <c r="F150" s="65"/>
      <c r="G150" s="65"/>
      <c r="H150" s="65"/>
      <c r="I150" s="65"/>
      <c r="J150" s="68"/>
      <c r="K150" s="68"/>
      <c r="L150" s="3"/>
      <c r="M150" s="3"/>
      <c r="N150" s="3"/>
      <c r="X150" s="11">
        <v>149</v>
      </c>
    </row>
    <row r="151" spans="3:24" ht="24" customHeight="1" x14ac:dyDescent="0.15">
      <c r="G151" s="3"/>
      <c r="J151" s="8"/>
      <c r="K151" s="8"/>
      <c r="L151" s="3"/>
      <c r="M151" s="3"/>
      <c r="N151" s="3"/>
      <c r="X151" s="11">
        <v>150</v>
      </c>
    </row>
    <row r="152" spans="3:24" ht="24" customHeight="1" x14ac:dyDescent="0.15">
      <c r="C152" s="69" t="str">
        <f>IF(LEFT(D114,2)="小学","小学男女５・６年４００ｍＲ","")</f>
        <v/>
      </c>
      <c r="D152" s="61"/>
      <c r="E152" s="62"/>
      <c r="F152" s="52" t="s">
        <v>21</v>
      </c>
      <c r="G152" s="52" t="s">
        <v>22</v>
      </c>
      <c r="H152" s="53" t="s">
        <v>23</v>
      </c>
      <c r="I152" s="53" t="s">
        <v>24</v>
      </c>
      <c r="J152" s="54" t="s">
        <v>25</v>
      </c>
      <c r="K152" s="54" t="s">
        <v>26</v>
      </c>
      <c r="L152" s="3"/>
      <c r="M152" s="3"/>
      <c r="N152" s="3"/>
      <c r="X152" s="11">
        <v>151</v>
      </c>
    </row>
    <row r="153" spans="3:24" ht="24" customHeight="1" x14ac:dyDescent="0.15">
      <c r="C153" s="60" t="str">
        <f>IF(I153&lt;&gt;"",$D$113&amp;IF(I154="","","-A"),"")</f>
        <v/>
      </c>
      <c r="D153" s="47"/>
      <c r="E153" s="63"/>
      <c r="F153" s="55"/>
      <c r="G153" s="55"/>
      <c r="H153" s="55"/>
      <c r="I153" s="55"/>
      <c r="J153" s="55"/>
      <c r="K153" s="55"/>
      <c r="L153" s="3"/>
      <c r="M153" s="3"/>
      <c r="N153" s="3"/>
      <c r="X153" s="11">
        <v>152</v>
      </c>
    </row>
    <row r="154" spans="3:24" ht="24" customHeight="1" x14ac:dyDescent="0.15">
      <c r="C154" s="60" t="str">
        <f>IF(I154="","",$D$113&amp;"-B")</f>
        <v/>
      </c>
      <c r="D154" s="47"/>
      <c r="E154" s="63"/>
      <c r="F154" s="56"/>
      <c r="G154" s="56"/>
      <c r="H154" s="56"/>
      <c r="I154" s="56"/>
      <c r="J154" s="57"/>
      <c r="K154" s="57"/>
      <c r="L154" s="3"/>
      <c r="M154" s="3"/>
      <c r="N154" s="3"/>
      <c r="X154" s="11">
        <v>153</v>
      </c>
    </row>
    <row r="155" spans="3:24" ht="24" customHeight="1" x14ac:dyDescent="0.15">
      <c r="C155" s="60" t="str">
        <f>IF(I155="","",$D$113&amp;"-C")</f>
        <v/>
      </c>
      <c r="D155" s="47"/>
      <c r="E155" s="63"/>
      <c r="F155" s="55"/>
      <c r="G155" s="55"/>
      <c r="H155" s="55"/>
      <c r="I155" s="55"/>
      <c r="J155" s="58"/>
      <c r="K155" s="58"/>
      <c r="L155" s="3"/>
      <c r="M155" s="3"/>
      <c r="N155" s="3"/>
      <c r="X155" s="11">
        <v>154</v>
      </c>
    </row>
    <row r="156" spans="3:24" ht="24" customHeight="1" x14ac:dyDescent="0.15">
      <c r="C156" s="60" t="str">
        <f>IF(I156="","",$D$113&amp;"-D")</f>
        <v/>
      </c>
      <c r="D156" s="47"/>
      <c r="E156" s="63"/>
      <c r="F156" s="56"/>
      <c r="G156" s="56"/>
      <c r="H156" s="56"/>
      <c r="I156" s="56"/>
      <c r="J156" s="57"/>
      <c r="K156" s="57"/>
      <c r="L156" s="3"/>
      <c r="M156" s="3"/>
      <c r="N156" s="3"/>
      <c r="X156" s="11">
        <v>155</v>
      </c>
    </row>
    <row r="157" spans="3:24" ht="24" customHeight="1" x14ac:dyDescent="0.15">
      <c r="C157" s="60" t="str">
        <f>IF(I157="","",$D$113&amp;"-E")</f>
        <v/>
      </c>
      <c r="D157" s="47"/>
      <c r="E157" s="63"/>
      <c r="F157" s="55"/>
      <c r="G157" s="55"/>
      <c r="H157" s="55"/>
      <c r="I157" s="55"/>
      <c r="J157" s="55"/>
      <c r="K157" s="55"/>
      <c r="L157" s="3"/>
      <c r="M157" s="3"/>
      <c r="N157" s="3"/>
      <c r="X157" s="11">
        <v>156</v>
      </c>
    </row>
    <row r="158" spans="3:24" ht="24" customHeight="1" x14ac:dyDescent="0.15">
      <c r="C158" s="60" t="str">
        <f>IF(I158="","",$D$113&amp;"-F")</f>
        <v/>
      </c>
      <c r="D158" s="47"/>
      <c r="E158" s="63"/>
      <c r="F158" s="56"/>
      <c r="G158" s="56"/>
      <c r="H158" s="56"/>
      <c r="I158" s="56"/>
      <c r="J158" s="59"/>
      <c r="K158" s="59"/>
      <c r="L158" s="3"/>
      <c r="M158" s="3"/>
      <c r="N158" s="3"/>
      <c r="X158" s="11">
        <v>157</v>
      </c>
    </row>
    <row r="159" spans="3:24" ht="24" customHeight="1" x14ac:dyDescent="0.15">
      <c r="X159" s="11">
        <v>158</v>
      </c>
    </row>
    <row r="160" spans="3:24" ht="24" customHeight="1" x14ac:dyDescent="0.15">
      <c r="X160" s="11">
        <v>159</v>
      </c>
    </row>
    <row r="161" spans="24:24" ht="24" customHeight="1" x14ac:dyDescent="0.15">
      <c r="X161" s="11">
        <v>160</v>
      </c>
    </row>
    <row r="162" spans="24:24" ht="24" customHeight="1" x14ac:dyDescent="0.15">
      <c r="X162" s="11">
        <v>161</v>
      </c>
    </row>
    <row r="163" spans="24:24" ht="24" customHeight="1" x14ac:dyDescent="0.15">
      <c r="X163" s="11">
        <v>162</v>
      </c>
    </row>
    <row r="164" spans="24:24" ht="24" customHeight="1" x14ac:dyDescent="0.15">
      <c r="X164" s="11">
        <v>163</v>
      </c>
    </row>
    <row r="165" spans="24:24" ht="24" customHeight="1" x14ac:dyDescent="0.15">
      <c r="X165" s="11">
        <v>164</v>
      </c>
    </row>
    <row r="166" spans="24:24" ht="24" customHeight="1" x14ac:dyDescent="0.15">
      <c r="X166" s="11">
        <v>165</v>
      </c>
    </row>
    <row r="167" spans="24:24" ht="24" customHeight="1" x14ac:dyDescent="0.15">
      <c r="X167" s="11">
        <v>166</v>
      </c>
    </row>
    <row r="168" spans="24:24" ht="24" customHeight="1" x14ac:dyDescent="0.15">
      <c r="X168" s="11">
        <v>167</v>
      </c>
    </row>
    <row r="169" spans="24:24" ht="24" customHeight="1" x14ac:dyDescent="0.15">
      <c r="X169" s="11">
        <v>168</v>
      </c>
    </row>
    <row r="170" spans="24:24" ht="24" customHeight="1" x14ac:dyDescent="0.15">
      <c r="X170" s="11">
        <v>169</v>
      </c>
    </row>
    <row r="171" spans="24:24" ht="24" customHeight="1" x14ac:dyDescent="0.15">
      <c r="X171" s="11">
        <v>170</v>
      </c>
    </row>
    <row r="172" spans="24:24" ht="24" customHeight="1" x14ac:dyDescent="0.15">
      <c r="X172" s="11">
        <v>171</v>
      </c>
    </row>
    <row r="173" spans="24:24" ht="24" customHeight="1" x14ac:dyDescent="0.15">
      <c r="X173" s="11">
        <v>172</v>
      </c>
    </row>
    <row r="174" spans="24:24" ht="24" customHeight="1" x14ac:dyDescent="0.15">
      <c r="X174" s="11">
        <v>173</v>
      </c>
    </row>
    <row r="175" spans="24:24" ht="24" customHeight="1" x14ac:dyDescent="0.15">
      <c r="X175" s="11">
        <v>174</v>
      </c>
    </row>
    <row r="176" spans="24:24" ht="24" customHeight="1" x14ac:dyDescent="0.15">
      <c r="X176" s="11">
        <v>175</v>
      </c>
    </row>
    <row r="177" spans="24:24" ht="24" customHeight="1" x14ac:dyDescent="0.15">
      <c r="X177" s="11">
        <v>176</v>
      </c>
    </row>
    <row r="178" spans="24:24" ht="24" customHeight="1" x14ac:dyDescent="0.15">
      <c r="X178" s="11">
        <v>177</v>
      </c>
    </row>
    <row r="179" spans="24:24" ht="24" customHeight="1" x14ac:dyDescent="0.15">
      <c r="X179" s="11">
        <v>178</v>
      </c>
    </row>
    <row r="180" spans="24:24" ht="24" customHeight="1" x14ac:dyDescent="0.15">
      <c r="X180" s="11">
        <v>179</v>
      </c>
    </row>
    <row r="181" spans="24:24" ht="24" customHeight="1" x14ac:dyDescent="0.15">
      <c r="X181" s="11">
        <v>180</v>
      </c>
    </row>
  </sheetData>
  <sheetProtection algorithmName="SHA-512" hashValue="cYJ8ExLPbq3U/SX3eC4VAH0j/2tiSqke9/nCeBBARXaWoN/ZUDhg28ddvaXbg7uEoeQHtlIcYe9WBr/H4aSy7w==" saltValue="EMl4LU26D4w3USVhiXP6lw==" spinCount="100000" sheet="1" selectLockedCells="1"/>
  <mergeCells count="17">
    <mergeCell ref="A59:C59"/>
    <mergeCell ref="D6:F6"/>
    <mergeCell ref="D7:E7"/>
    <mergeCell ref="D3:F3"/>
    <mergeCell ref="D5:E5"/>
    <mergeCell ref="D4:F4"/>
    <mergeCell ref="D61:F61"/>
    <mergeCell ref="D62:E62"/>
    <mergeCell ref="D58:F58"/>
    <mergeCell ref="D59:F59"/>
    <mergeCell ref="D60:E60"/>
    <mergeCell ref="D115:E115"/>
    <mergeCell ref="D116:F116"/>
    <mergeCell ref="D117:E117"/>
    <mergeCell ref="D113:F113"/>
    <mergeCell ref="A114:C114"/>
    <mergeCell ref="D114:F114"/>
  </mergeCells>
  <phoneticPr fontId="2"/>
  <conditionalFormatting sqref="L11:L55">
    <cfRule type="containsBlanks" priority="36" stopIfTrue="1">
      <formula>LEN(TRIM(L11))=0</formula>
    </cfRule>
    <cfRule type="cellIs" dxfId="14" priority="37" stopIfTrue="1" operator="equal">
      <formula>H11</formula>
    </cfRule>
    <cfRule type="cellIs" dxfId="13" priority="38" stopIfTrue="1" operator="equal">
      <formula>J11</formula>
    </cfRule>
  </conditionalFormatting>
  <conditionalFormatting sqref="L66:L110">
    <cfRule type="containsBlanks" priority="25" stopIfTrue="1">
      <formula>LEN(TRIM(L66))=0</formula>
    </cfRule>
    <cfRule type="cellIs" dxfId="12" priority="26" stopIfTrue="1" operator="equal">
      <formula>H66</formula>
    </cfRule>
    <cfRule type="cellIs" dxfId="11" priority="27" stopIfTrue="1" operator="equal">
      <formula>J66</formula>
    </cfRule>
  </conditionalFormatting>
  <conditionalFormatting sqref="H11:H55 H66:H110">
    <cfRule type="containsBlanks" priority="45" stopIfTrue="1">
      <formula>LEN(TRIM(H11))=0</formula>
    </cfRule>
    <cfRule type="cellIs" dxfId="10" priority="46" stopIfTrue="1" operator="equal">
      <formula>J11</formula>
    </cfRule>
    <cfRule type="cellIs" dxfId="9" priority="47" stopIfTrue="1" operator="equal">
      <formula>L11</formula>
    </cfRule>
  </conditionalFormatting>
  <conditionalFormatting sqref="J11:J55 J66:J110">
    <cfRule type="containsBlanks" priority="48" stopIfTrue="1">
      <formula>LEN(TRIM(J11))=0</formula>
    </cfRule>
    <cfRule type="cellIs" dxfId="8" priority="49" operator="equal">
      <formula>L11</formula>
    </cfRule>
    <cfRule type="cellIs" dxfId="7" priority="50" stopIfTrue="1" operator="equal">
      <formula>H11</formula>
    </cfRule>
  </conditionalFormatting>
  <conditionalFormatting sqref="H63:N63 I58:N62">
    <cfRule type="containsBlanks" priority="55" stopIfTrue="1">
      <formula>LEN(TRIM(H58))=0</formula>
    </cfRule>
    <cfRule type="duplicateValues" dxfId="6" priority="56" stopIfTrue="1"/>
  </conditionalFormatting>
  <conditionalFormatting sqref="F121:K126">
    <cfRule type="containsBlanks" priority="21" stopIfTrue="1">
      <formula>LEN(TRIM(F121))=0</formula>
    </cfRule>
  </conditionalFormatting>
  <conditionalFormatting sqref="F137:K142">
    <cfRule type="containsBlanks" priority="17" stopIfTrue="1">
      <formula>LEN(TRIM(F137))=0</formula>
    </cfRule>
  </conditionalFormatting>
  <conditionalFormatting sqref="F145:K150">
    <cfRule type="containsBlanks" priority="15" stopIfTrue="1">
      <formula>LEN(TRIM(F145))=0</formula>
    </cfRule>
  </conditionalFormatting>
  <conditionalFormatting sqref="F153:K158">
    <cfRule type="containsBlanks" priority="13" stopIfTrue="1">
      <formula>LEN(TRIM(F153))=0</formula>
    </cfRule>
  </conditionalFormatting>
  <conditionalFormatting sqref="L3:N8">
    <cfRule type="containsBlanks" priority="11" stopIfTrue="1">
      <formula>LEN(TRIM(L3))=0</formula>
    </cfRule>
    <cfRule type="duplicateValues" dxfId="5" priority="12" stopIfTrue="1"/>
  </conditionalFormatting>
  <conditionalFormatting sqref="H58:H61">
    <cfRule type="containsBlanks" priority="9" stopIfTrue="1">
      <formula>LEN(TRIM(H58))=0</formula>
    </cfRule>
    <cfRule type="duplicateValues" dxfId="4" priority="10" stopIfTrue="1"/>
  </conditionalFormatting>
  <conditionalFormatting sqref="H113:H116">
    <cfRule type="containsBlanks" priority="7" stopIfTrue="1">
      <formula>LEN(TRIM(H113))=0</formula>
    </cfRule>
    <cfRule type="duplicateValues" dxfId="3" priority="8" stopIfTrue="1"/>
  </conditionalFormatting>
  <conditionalFormatting sqref="H62">
    <cfRule type="containsBlanks" priority="5" stopIfTrue="1">
      <formula>LEN(TRIM(H62))=0</formula>
    </cfRule>
    <cfRule type="duplicateValues" dxfId="2" priority="6" stopIfTrue="1"/>
  </conditionalFormatting>
  <conditionalFormatting sqref="H117">
    <cfRule type="containsBlanks" priority="3" stopIfTrue="1">
      <formula>LEN(TRIM(H117))=0</formula>
    </cfRule>
    <cfRule type="duplicateValues" dxfId="1" priority="4" stopIfTrue="1"/>
  </conditionalFormatting>
  <conditionalFormatting sqref="F129:K134">
    <cfRule type="containsBlanks" priority="1" stopIfTrue="1">
      <formula>LEN(TRIM(F129))=0</formula>
    </cfRule>
  </conditionalFormatting>
  <conditionalFormatting sqref="F121:K126 F129:K134 F137:K142 F145:K150 F153:K158">
    <cfRule type="duplicateValues" dxfId="0" priority="22" stopIfTrue="1"/>
  </conditionalFormatting>
  <dataValidations xWindow="521" yWindow="769" count="21">
    <dataValidation imeMode="hiragana" allowBlank="1" showInputMessage="1" showErrorMessage="1" promptTitle="入力例）" prompt="山田　太郎_x000a_鈴木　花子_x000a__x000a_姓・名を全角スペースで区切ってください" sqref="C66:C110 C11:C55" xr:uid="{00000000-0002-0000-0100-000003000000}"/>
    <dataValidation type="list" allowBlank="1" showInputMessage="1" showErrorMessage="1" promptTitle="リストから選択してください" prompt="表示されない場合は_x000a_「部門」を正しく選択してください" sqref="H66:H110 L66:L110 J66:J110" xr:uid="{00000000-0002-0000-0100-000007000000}">
      <formula1>INDIRECT($D$59)</formula1>
    </dataValidation>
    <dataValidation allowBlank="1" showErrorMessage="1" promptTitle="リストから選択してください" prompt="表示されない場合は_x000a_一覧へ選手の登録をしてください" sqref="H58:M63 H113:H117 H3:M8" xr:uid="{00000000-0002-0000-0100-000008000000}"/>
    <dataValidation type="list" allowBlank="1" showInputMessage="1" showErrorMessage="1" promptTitle="リストから選択してください" prompt="表示されない場合は_x000a_「部門」を正しく選択してください" sqref="H11:H55 J11:J55 L11:L55" xr:uid="{00000000-0002-0000-0100-00000B000000}">
      <formula1>INDIRECT($D$4)</formula1>
    </dataValidation>
    <dataValidation imeMode="hiragana" allowBlank="1" showInputMessage="1" showErrorMessage="1" promptTitle="県名の入力" prompt="都道府県名を入力してください_x000a_例）高知" sqref="G11:G55" xr:uid="{206EB585-49F5-4678-AF63-A8C457B4D75D}"/>
    <dataValidation imeMode="hiragana" allowBlank="1" showInputMessage="1" showErrorMessage="1" promptTitle="県名の入力" prompt="都道府県を記入してください_x000a_入力例）高知" sqref="G66:G110" xr:uid="{D233124B-63D5-4A5A-95E2-C3EAD9AC753F}"/>
    <dataValidation type="list" allowBlank="1" showInputMessage="1" showErrorMessage="1" promptTitle="リストから選択してください" prompt="表示されない場合は_x000a_「氏名」「学年」を一覧へ入力してください_x000a_「部門」を正しく選択してください" sqref="F121:K126" xr:uid="{DE78D73D-BDFE-48C4-93B5-0E904B93B337}">
      <formula1>INDIRECT($C$120)</formula1>
    </dataValidation>
    <dataValidation type="list" allowBlank="1" showInputMessage="1" showErrorMessage="1" promptTitle="リストから選択してください" prompt="表示されない場合は_x000a_「氏名」「学年」を一覧へ入力してください_x000a_「部門」を正しく選択してください" sqref="F129:K134" xr:uid="{319796D4-3935-4DBA-9DC2-041FAE106769}">
      <formula1>INDIRECT($C$128)</formula1>
    </dataValidation>
    <dataValidation type="list" allowBlank="1" showInputMessage="1" showErrorMessage="1" promptTitle="リストから選択してください" prompt="表示されない場合は_x000a_「氏名」「学年」を一覧へ入力してください_x000a_「部門」を正しく選択してください" sqref="F137:K142" xr:uid="{C46805A6-2C05-49E2-891E-996AF374257C}">
      <formula1>INDIRECT($C$136)</formula1>
    </dataValidation>
    <dataValidation type="list" allowBlank="1" showInputMessage="1" showErrorMessage="1" promptTitle="リストから選択してください" prompt="表示されない場合は_x000a_「氏名」「学年」を一覧へ入力してください_x000a_「部門」を正しく選択してください" sqref="F145:K150" xr:uid="{437E6845-6D7D-4A9E-AB4C-C31626730692}">
      <formula1>INDIRECT($C$144)</formula1>
    </dataValidation>
    <dataValidation type="list" allowBlank="1" showInputMessage="1" showErrorMessage="1" promptTitle="リストから選択してください" prompt="表示されない場合は_x000a_「氏名」「学年」を一覧へ入力してください_x000a_「部門」を正しく選択してください" sqref="F153:K158" xr:uid="{D4520E59-3781-4572-BA11-256D14779851}">
      <formula1>INDIRECT($C$152)</formula1>
    </dataValidation>
    <dataValidation allowBlank="1" showErrorMessage="1" promptTitle="プルダウンメニューから選択してください" prompt="団体名がない場合は_x000a_「その他の団体」_x000a_を選択し，下のセルへ所属名を入力してください。" sqref="D113:G113 D3:G3 D58:G58" xr:uid="{00000000-0002-0000-0100-000000000000}"/>
    <dataValidation type="list" allowBlank="1" showInputMessage="1" showErrorMessage="1" prompt="リストから選択してください" sqref="D4:G4" xr:uid="{00000000-0002-0000-0100-000009000000}">
      <formula1>"一般・高校男子,中学男子,小学男子"</formula1>
    </dataValidation>
    <dataValidation type="list" allowBlank="1" showInputMessage="1" showErrorMessage="1" prompt="リストから選択してください" sqref="D59:G59" xr:uid="{00000000-0002-0000-0100-00000A000000}">
      <formula1>"一般・高校女子,中学女子,小学女子"</formula1>
    </dataValidation>
    <dataValidation type="list" allowBlank="1" showInputMessage="1" showErrorMessage="1" prompt="リストから選択してください" sqref="D114:F114" xr:uid="{00000000-0002-0000-0100-00000C000000}">
      <formula1>"一般・高校,中学,小学"</formula1>
    </dataValidation>
    <dataValidation imeMode="off" allowBlank="1" showInputMessage="1" showErrorMessage="1" promptTitle="ベスト記録を入力してください" prompt="例）_x000a_１２秒３→1230_x000a_１２秒３４→1234_x000a_５ｍ６７→567_x000a_８分９秒１→80910" sqref="K66:K110 M66:M110 I66:I110 I11:I55 K11:K55 M11:M55" xr:uid="{BD63E022-DAFA-4396-87B0-664B6BB275ED}"/>
    <dataValidation imeMode="off" allowBlank="1" showInputMessage="1" showErrorMessage="1" prompt="半角数字で入力してください" sqref="E66:E110 E11:E55" xr:uid="{0BACFED5-2802-46CE-B1C3-4BBD3DB4DBA2}"/>
    <dataValidation imeMode="off" allowBlank="1" showInputMessage="1" showErrorMessage="1" promptTitle="生年月日を記入してください" prompt="1990/02/23_x000a_（西暦/月/日）_x000a__x000a_の形で入れてください" sqref="F11:F55 F66:F110" xr:uid="{C490D46C-F0B1-4056-A3C7-46864470F8E7}"/>
    <dataValidation imeMode="off" allowBlank="1" showInputMessage="1" showErrorMessage="1" prompt="陸協への登録ナンバーを入力してください" sqref="B66:B110 B11:B55" xr:uid="{FD7D82C3-4987-4DA2-BB15-684DC8DC5728}"/>
    <dataValidation imeMode="hiragana" allowBlank="1" showInputMessage="1" showErrorMessage="1" promptTitle="氏名のふりがなを入力してください" prompt="ひらがな、あるいはカタカナ（全角・半角可）_x000a_姓・名を全角スペースで区切ってください" sqref="D66:D110 D11:D55" xr:uid="{B3597D8E-C33E-4BDF-B12F-EC3FCB50D56D}"/>
    <dataValidation allowBlank="1" showErrorMessage="1" prompt="リストから選択してください" sqref="G114" xr:uid="{C7B74294-12E5-4DC4-9A90-7F882E88F7F9}"/>
  </dataValidations>
  <printOptions horizontalCentered="1"/>
  <pageMargins left="0.31496062992125984" right="0.31496062992125984" top="0.39370078740157483" bottom="0.39370078740157483" header="0" footer="0"/>
  <pageSetup paperSize="9" scale="64" fitToHeight="3" orientation="portrait" horizontalDpi="300" verticalDpi="300" r:id="rId1"/>
  <headerFooter alignWithMargins="0"/>
  <rowBreaks count="2" manualBreakCount="2">
    <brk id="55" max="10" man="1"/>
    <brk id="110" max="10" man="1"/>
  </rowBreaks>
  <colBreaks count="1" manualBreakCount="1">
    <brk id="11" max="1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D2278-67F0-4A7F-895D-EA03E540AECB}">
  <dimension ref="A1:K270"/>
  <sheetViews>
    <sheetView workbookViewId="0">
      <selection activeCell="D3" sqref="D3:F3"/>
    </sheetView>
  </sheetViews>
  <sheetFormatPr defaultRowHeight="13.5" x14ac:dyDescent="0.15"/>
  <cols>
    <col min="2" max="8" width="9" style="93"/>
    <col min="9" max="11" width="9" style="94"/>
  </cols>
  <sheetData>
    <row r="1" spans="1:11" x14ac:dyDescent="0.15">
      <c r="A1" t="str">
        <f>IF(OR(J1&lt;&gt;"",AND(F1&lt;&gt;"",COUNTIF(申し込み表!$F$121:$K$158,個人種目一覧!E1&amp;個人種目一覧!F1)&lt;&gt;0)),"o","")</f>
        <v/>
      </c>
      <c r="B1" s="93" t="str">
        <f>DBCS(申し込み表!$D$3)</f>
        <v/>
      </c>
      <c r="C1" s="93" t="str">
        <f>IF(申し込み表!$D$4="小学男子","小学",IF(申し込み表!$D$4="中学男子","中学","一般"))</f>
        <v>一般</v>
      </c>
      <c r="D1" s="93" t="s">
        <v>53</v>
      </c>
      <c r="E1" s="93" t="str">
        <f>申し込み表!B11&amp;""</f>
        <v/>
      </c>
      <c r="F1" s="93" t="str">
        <f>申し込み表!C11&amp;""</f>
        <v/>
      </c>
      <c r="G1" s="93" t="str">
        <f>申し込み表!N11</f>
        <v/>
      </c>
      <c r="H1" s="93" t="str">
        <f>申し込み表!E11&amp;""</f>
        <v/>
      </c>
      <c r="I1" s="94" t="str">
        <f>申し込み表!G11&amp;""</f>
        <v/>
      </c>
      <c r="J1" s="94" t="str">
        <f>申し込み表!H11&amp;""</f>
        <v/>
      </c>
      <c r="K1" s="94" t="str">
        <f>申し込み表!I11&amp;""</f>
        <v/>
      </c>
    </row>
    <row r="2" spans="1:11" x14ac:dyDescent="0.15">
      <c r="A2" t="str">
        <f>IF(OR(J2&lt;&gt;"",AND(F2&lt;&gt;"",COUNTIF(申し込み表!$F$121:$K$158,個人種目一覧!E2&amp;個人種目一覧!F2)&lt;&gt;0)),"o","")</f>
        <v/>
      </c>
      <c r="B2" s="93" t="str">
        <f>DBCS(申し込み表!$D$3)</f>
        <v/>
      </c>
      <c r="C2" s="93" t="str">
        <f>IF(申し込み表!$D$4="小学男子","小学",IF(申し込み表!$D$4="中学男子","中学","一般"))</f>
        <v>一般</v>
      </c>
      <c r="D2" s="93" t="s">
        <v>53</v>
      </c>
      <c r="E2" s="93" t="str">
        <f>申し込み表!B12&amp;""</f>
        <v/>
      </c>
      <c r="F2" s="93" t="str">
        <f>申し込み表!C12&amp;""</f>
        <v/>
      </c>
      <c r="G2" s="93" t="str">
        <f>申し込み表!N12</f>
        <v/>
      </c>
      <c r="H2" s="93" t="str">
        <f>申し込み表!E12&amp;""</f>
        <v/>
      </c>
      <c r="I2" s="94" t="str">
        <f>申し込み表!G12&amp;""</f>
        <v/>
      </c>
      <c r="J2" s="94" t="str">
        <f>申し込み表!H12&amp;""</f>
        <v/>
      </c>
      <c r="K2" s="94" t="str">
        <f>申し込み表!I12&amp;""</f>
        <v/>
      </c>
    </row>
    <row r="3" spans="1:11" x14ac:dyDescent="0.15">
      <c r="A3" t="str">
        <f>IF(OR(J3&lt;&gt;"",AND(F3&lt;&gt;"",COUNTIF(申し込み表!$F$121:$K$158,個人種目一覧!E3&amp;個人種目一覧!F3)&lt;&gt;0)),"o","")</f>
        <v/>
      </c>
      <c r="B3" s="93" t="str">
        <f>DBCS(申し込み表!$D$3)</f>
        <v/>
      </c>
      <c r="C3" s="93" t="str">
        <f>IF(申し込み表!$D$4="小学男子","小学",IF(申し込み表!$D$4="中学男子","中学","一般"))</f>
        <v>一般</v>
      </c>
      <c r="D3" s="93" t="s">
        <v>53</v>
      </c>
      <c r="E3" s="93" t="str">
        <f>申し込み表!B13&amp;""</f>
        <v/>
      </c>
      <c r="F3" s="93" t="str">
        <f>申し込み表!C13&amp;""</f>
        <v/>
      </c>
      <c r="G3" s="93" t="str">
        <f>申し込み表!N13</f>
        <v/>
      </c>
      <c r="H3" s="93" t="str">
        <f>申し込み表!E13&amp;""</f>
        <v/>
      </c>
      <c r="I3" s="94" t="str">
        <f>申し込み表!G13&amp;""</f>
        <v/>
      </c>
      <c r="J3" s="94" t="str">
        <f>申し込み表!H13&amp;""</f>
        <v/>
      </c>
      <c r="K3" s="94" t="str">
        <f>申し込み表!I13&amp;""</f>
        <v/>
      </c>
    </row>
    <row r="4" spans="1:11" x14ac:dyDescent="0.15">
      <c r="A4" t="str">
        <f>IF(OR(J4&lt;&gt;"",AND(F4&lt;&gt;"",COUNTIF(申し込み表!$F$121:$K$158,個人種目一覧!E4&amp;個人種目一覧!F4)&lt;&gt;0)),"o","")</f>
        <v/>
      </c>
      <c r="B4" s="93" t="str">
        <f>DBCS(申し込み表!$D$3)</f>
        <v/>
      </c>
      <c r="C4" s="93" t="str">
        <f>IF(申し込み表!$D$4="小学男子","小学",IF(申し込み表!$D$4="中学男子","中学","一般"))</f>
        <v>一般</v>
      </c>
      <c r="D4" s="93" t="s">
        <v>53</v>
      </c>
      <c r="E4" s="93" t="str">
        <f>申し込み表!B14&amp;""</f>
        <v/>
      </c>
      <c r="F4" s="93" t="str">
        <f>申し込み表!C14&amp;""</f>
        <v/>
      </c>
      <c r="G4" s="93" t="str">
        <f>申し込み表!N14</f>
        <v/>
      </c>
      <c r="H4" s="93" t="str">
        <f>申し込み表!E14&amp;""</f>
        <v/>
      </c>
      <c r="I4" s="94" t="str">
        <f>申し込み表!G14&amp;""</f>
        <v/>
      </c>
      <c r="J4" s="94" t="str">
        <f>申し込み表!H14&amp;""</f>
        <v/>
      </c>
      <c r="K4" s="94" t="str">
        <f>申し込み表!I14&amp;""</f>
        <v/>
      </c>
    </row>
    <row r="5" spans="1:11" x14ac:dyDescent="0.15">
      <c r="A5" t="str">
        <f>IF(OR(J5&lt;&gt;"",AND(F5&lt;&gt;"",COUNTIF(申し込み表!$F$121:$K$158,個人種目一覧!E5&amp;個人種目一覧!F5)&lt;&gt;0)),"o","")</f>
        <v/>
      </c>
      <c r="B5" s="93" t="str">
        <f>DBCS(申し込み表!$D$3)</f>
        <v/>
      </c>
      <c r="C5" s="93" t="str">
        <f>IF(申し込み表!$D$4="小学男子","小学",IF(申し込み表!$D$4="中学男子","中学","一般"))</f>
        <v>一般</v>
      </c>
      <c r="D5" s="93" t="s">
        <v>53</v>
      </c>
      <c r="E5" s="93" t="str">
        <f>申し込み表!B15&amp;""</f>
        <v/>
      </c>
      <c r="F5" s="93" t="str">
        <f>申し込み表!C15&amp;""</f>
        <v/>
      </c>
      <c r="G5" s="93" t="str">
        <f>申し込み表!N15</f>
        <v/>
      </c>
      <c r="H5" s="93" t="str">
        <f>申し込み表!E15&amp;""</f>
        <v/>
      </c>
      <c r="I5" s="94" t="str">
        <f>申し込み表!G15&amp;""</f>
        <v/>
      </c>
      <c r="J5" s="94" t="str">
        <f>申し込み表!H15&amp;""</f>
        <v/>
      </c>
      <c r="K5" s="94" t="str">
        <f>申し込み表!I15&amp;""</f>
        <v/>
      </c>
    </row>
    <row r="6" spans="1:11" x14ac:dyDescent="0.15">
      <c r="A6" t="str">
        <f>IF(OR(J6&lt;&gt;"",AND(F6&lt;&gt;"",COUNTIF(申し込み表!$F$121:$K$158,個人種目一覧!E6&amp;個人種目一覧!F6)&lt;&gt;0)),"o","")</f>
        <v/>
      </c>
      <c r="B6" s="93" t="str">
        <f>DBCS(申し込み表!$D$3)</f>
        <v/>
      </c>
      <c r="C6" s="93" t="str">
        <f>IF(申し込み表!$D$4="小学男子","小学",IF(申し込み表!$D$4="中学男子","中学","一般"))</f>
        <v>一般</v>
      </c>
      <c r="D6" s="93" t="s">
        <v>53</v>
      </c>
      <c r="E6" s="93" t="str">
        <f>申し込み表!B16&amp;""</f>
        <v/>
      </c>
      <c r="F6" s="93" t="str">
        <f>申し込み表!C16&amp;""</f>
        <v/>
      </c>
      <c r="G6" s="93" t="str">
        <f>申し込み表!N16</f>
        <v/>
      </c>
      <c r="H6" s="93" t="str">
        <f>申し込み表!E16&amp;""</f>
        <v/>
      </c>
      <c r="I6" s="94" t="str">
        <f>申し込み表!G16&amp;""</f>
        <v/>
      </c>
      <c r="J6" s="94" t="str">
        <f>申し込み表!H16&amp;""</f>
        <v/>
      </c>
      <c r="K6" s="94" t="str">
        <f>申し込み表!I16&amp;""</f>
        <v/>
      </c>
    </row>
    <row r="7" spans="1:11" x14ac:dyDescent="0.15">
      <c r="A7" t="str">
        <f>IF(OR(J7&lt;&gt;"",AND(F7&lt;&gt;"",COUNTIF(申し込み表!$F$121:$K$158,個人種目一覧!E7&amp;個人種目一覧!F7)&lt;&gt;0)),"o","")</f>
        <v/>
      </c>
      <c r="B7" s="93" t="str">
        <f>DBCS(申し込み表!$D$3)</f>
        <v/>
      </c>
      <c r="C7" s="93" t="str">
        <f>IF(申し込み表!$D$4="小学男子","小学",IF(申し込み表!$D$4="中学男子","中学","一般"))</f>
        <v>一般</v>
      </c>
      <c r="D7" s="93" t="s">
        <v>53</v>
      </c>
      <c r="E7" s="93" t="str">
        <f>申し込み表!B17&amp;""</f>
        <v/>
      </c>
      <c r="F7" s="93" t="str">
        <f>申し込み表!C17&amp;""</f>
        <v/>
      </c>
      <c r="G7" s="93" t="str">
        <f>申し込み表!N17</f>
        <v/>
      </c>
      <c r="H7" s="93" t="str">
        <f>申し込み表!E17&amp;""</f>
        <v/>
      </c>
      <c r="I7" s="94" t="str">
        <f>申し込み表!G17&amp;""</f>
        <v/>
      </c>
      <c r="J7" s="94" t="str">
        <f>申し込み表!H17&amp;""</f>
        <v/>
      </c>
      <c r="K7" s="94" t="str">
        <f>申し込み表!I17&amp;""</f>
        <v/>
      </c>
    </row>
    <row r="8" spans="1:11" x14ac:dyDescent="0.15">
      <c r="A8" t="str">
        <f>IF(OR(J8&lt;&gt;"",AND(F8&lt;&gt;"",COUNTIF(申し込み表!$F$121:$K$158,個人種目一覧!E8&amp;個人種目一覧!F8)&lt;&gt;0)),"o","")</f>
        <v/>
      </c>
      <c r="B8" s="93" t="str">
        <f>DBCS(申し込み表!$D$3)</f>
        <v/>
      </c>
      <c r="C8" s="93" t="str">
        <f>IF(申し込み表!$D$4="小学男子","小学",IF(申し込み表!$D$4="中学男子","中学","一般"))</f>
        <v>一般</v>
      </c>
      <c r="D8" s="93" t="s">
        <v>53</v>
      </c>
      <c r="E8" s="93" t="str">
        <f>申し込み表!B18&amp;""</f>
        <v/>
      </c>
      <c r="F8" s="93" t="str">
        <f>申し込み表!C18&amp;""</f>
        <v/>
      </c>
      <c r="G8" s="93" t="str">
        <f>申し込み表!N18</f>
        <v/>
      </c>
      <c r="H8" s="93" t="str">
        <f>申し込み表!E18&amp;""</f>
        <v/>
      </c>
      <c r="I8" s="94" t="str">
        <f>申し込み表!G18&amp;""</f>
        <v/>
      </c>
      <c r="J8" s="94" t="str">
        <f>申し込み表!H18&amp;""</f>
        <v/>
      </c>
      <c r="K8" s="94" t="str">
        <f>申し込み表!I18&amp;""</f>
        <v/>
      </c>
    </row>
    <row r="9" spans="1:11" x14ac:dyDescent="0.15">
      <c r="A9" t="str">
        <f>IF(OR(J9&lt;&gt;"",AND(F9&lt;&gt;"",COUNTIF(申し込み表!$F$121:$K$158,個人種目一覧!E9&amp;個人種目一覧!F9)&lt;&gt;0)),"o","")</f>
        <v/>
      </c>
      <c r="B9" s="93" t="str">
        <f>DBCS(申し込み表!$D$3)</f>
        <v/>
      </c>
      <c r="C9" s="93" t="str">
        <f>IF(申し込み表!$D$4="小学男子","小学",IF(申し込み表!$D$4="中学男子","中学","一般"))</f>
        <v>一般</v>
      </c>
      <c r="D9" s="93" t="s">
        <v>53</v>
      </c>
      <c r="E9" s="93" t="str">
        <f>申し込み表!B19&amp;""</f>
        <v/>
      </c>
      <c r="F9" s="93" t="str">
        <f>申し込み表!C19&amp;""</f>
        <v/>
      </c>
      <c r="G9" s="93" t="str">
        <f>申し込み表!N19</f>
        <v/>
      </c>
      <c r="H9" s="93" t="str">
        <f>申し込み表!E19&amp;""</f>
        <v/>
      </c>
      <c r="I9" s="94" t="str">
        <f>申し込み表!G19&amp;""</f>
        <v/>
      </c>
      <c r="J9" s="94" t="str">
        <f>申し込み表!H19&amp;""</f>
        <v/>
      </c>
      <c r="K9" s="94" t="str">
        <f>申し込み表!I19&amp;""</f>
        <v/>
      </c>
    </row>
    <row r="10" spans="1:11" x14ac:dyDescent="0.15">
      <c r="A10" t="str">
        <f>IF(OR(J10&lt;&gt;"",AND(F10&lt;&gt;"",COUNTIF(申し込み表!$F$121:$K$158,個人種目一覧!E10&amp;個人種目一覧!F10)&lt;&gt;0)),"o","")</f>
        <v/>
      </c>
      <c r="B10" s="93" t="str">
        <f>DBCS(申し込み表!$D$3)</f>
        <v/>
      </c>
      <c r="C10" s="93" t="str">
        <f>IF(申し込み表!$D$4="小学男子","小学",IF(申し込み表!$D$4="中学男子","中学","一般"))</f>
        <v>一般</v>
      </c>
      <c r="D10" s="93" t="s">
        <v>53</v>
      </c>
      <c r="E10" s="93" t="str">
        <f>申し込み表!B20&amp;""</f>
        <v/>
      </c>
      <c r="F10" s="93" t="str">
        <f>申し込み表!C20&amp;""</f>
        <v/>
      </c>
      <c r="G10" s="93" t="str">
        <f>申し込み表!N20</f>
        <v/>
      </c>
      <c r="H10" s="93" t="str">
        <f>申し込み表!E20&amp;""</f>
        <v/>
      </c>
      <c r="I10" s="94" t="str">
        <f>申し込み表!G20&amp;""</f>
        <v/>
      </c>
      <c r="J10" s="94" t="str">
        <f>申し込み表!H20&amp;""</f>
        <v/>
      </c>
      <c r="K10" s="94" t="str">
        <f>申し込み表!I20&amp;""</f>
        <v/>
      </c>
    </row>
    <row r="11" spans="1:11" x14ac:dyDescent="0.15">
      <c r="A11" t="str">
        <f>IF(OR(J11&lt;&gt;"",AND(F11&lt;&gt;"",COUNTIF(申し込み表!$F$121:$K$158,個人種目一覧!E11&amp;個人種目一覧!F11)&lt;&gt;0)),"o","")</f>
        <v/>
      </c>
      <c r="B11" s="93" t="str">
        <f>DBCS(申し込み表!$D$3)</f>
        <v/>
      </c>
      <c r="C11" s="93" t="str">
        <f>IF(申し込み表!$D$4="小学男子","小学",IF(申し込み表!$D$4="中学男子","中学","一般"))</f>
        <v>一般</v>
      </c>
      <c r="D11" s="93" t="s">
        <v>53</v>
      </c>
      <c r="E11" s="93" t="str">
        <f>申し込み表!B21&amp;""</f>
        <v/>
      </c>
      <c r="F11" s="93" t="str">
        <f>申し込み表!C21&amp;""</f>
        <v/>
      </c>
      <c r="G11" s="93" t="str">
        <f>申し込み表!N21</f>
        <v/>
      </c>
      <c r="H11" s="93" t="str">
        <f>申し込み表!E21&amp;""</f>
        <v/>
      </c>
      <c r="I11" s="94" t="str">
        <f>申し込み表!G21&amp;""</f>
        <v/>
      </c>
      <c r="J11" s="94" t="str">
        <f>申し込み表!H21&amp;""</f>
        <v/>
      </c>
      <c r="K11" s="94" t="str">
        <f>申し込み表!I21&amp;""</f>
        <v/>
      </c>
    </row>
    <row r="12" spans="1:11" x14ac:dyDescent="0.15">
      <c r="A12" t="str">
        <f>IF(OR(J12&lt;&gt;"",AND(F12&lt;&gt;"",COUNTIF(申し込み表!$F$121:$K$158,個人種目一覧!E12&amp;個人種目一覧!F12)&lt;&gt;0)),"o","")</f>
        <v/>
      </c>
      <c r="B12" s="93" t="str">
        <f>DBCS(申し込み表!$D$3)</f>
        <v/>
      </c>
      <c r="C12" s="93" t="str">
        <f>IF(申し込み表!$D$4="小学男子","小学",IF(申し込み表!$D$4="中学男子","中学","一般"))</f>
        <v>一般</v>
      </c>
      <c r="D12" s="93" t="s">
        <v>53</v>
      </c>
      <c r="E12" s="93" t="str">
        <f>申し込み表!B22&amp;""</f>
        <v/>
      </c>
      <c r="F12" s="93" t="str">
        <f>申し込み表!C22&amp;""</f>
        <v/>
      </c>
      <c r="G12" s="93" t="str">
        <f>申し込み表!N22</f>
        <v/>
      </c>
      <c r="H12" s="93" t="str">
        <f>申し込み表!E22&amp;""</f>
        <v/>
      </c>
      <c r="I12" s="94" t="str">
        <f>申し込み表!G22&amp;""</f>
        <v/>
      </c>
      <c r="J12" s="94" t="str">
        <f>申し込み表!H22&amp;""</f>
        <v/>
      </c>
      <c r="K12" s="94" t="str">
        <f>申し込み表!I22&amp;""</f>
        <v/>
      </c>
    </row>
    <row r="13" spans="1:11" x14ac:dyDescent="0.15">
      <c r="A13" t="str">
        <f>IF(OR(J13&lt;&gt;"",AND(F13&lt;&gt;"",COUNTIF(申し込み表!$F$121:$K$158,個人種目一覧!E13&amp;個人種目一覧!F13)&lt;&gt;0)),"o","")</f>
        <v/>
      </c>
      <c r="B13" s="93" t="str">
        <f>DBCS(申し込み表!$D$3)</f>
        <v/>
      </c>
      <c r="C13" s="93" t="str">
        <f>IF(申し込み表!$D$4="小学男子","小学",IF(申し込み表!$D$4="中学男子","中学","一般"))</f>
        <v>一般</v>
      </c>
      <c r="D13" s="93" t="s">
        <v>53</v>
      </c>
      <c r="E13" s="93" t="str">
        <f>申し込み表!B23&amp;""</f>
        <v/>
      </c>
      <c r="F13" s="93" t="str">
        <f>申し込み表!C23&amp;""</f>
        <v/>
      </c>
      <c r="G13" s="93" t="str">
        <f>申し込み表!N23</f>
        <v/>
      </c>
      <c r="H13" s="93" t="str">
        <f>申し込み表!E23&amp;""</f>
        <v/>
      </c>
      <c r="I13" s="94" t="str">
        <f>申し込み表!G23&amp;""</f>
        <v/>
      </c>
      <c r="J13" s="94" t="str">
        <f>申し込み表!H23&amp;""</f>
        <v/>
      </c>
      <c r="K13" s="94" t="str">
        <f>申し込み表!I23&amp;""</f>
        <v/>
      </c>
    </row>
    <row r="14" spans="1:11" x14ac:dyDescent="0.15">
      <c r="A14" t="str">
        <f>IF(OR(J14&lt;&gt;"",AND(F14&lt;&gt;"",COUNTIF(申し込み表!$F$121:$K$158,個人種目一覧!E14&amp;個人種目一覧!F14)&lt;&gt;0)),"o","")</f>
        <v/>
      </c>
      <c r="B14" s="93" t="str">
        <f>DBCS(申し込み表!$D$3)</f>
        <v/>
      </c>
      <c r="C14" s="93" t="str">
        <f>IF(申し込み表!$D$4="小学男子","小学",IF(申し込み表!$D$4="中学男子","中学","一般"))</f>
        <v>一般</v>
      </c>
      <c r="D14" s="93" t="s">
        <v>53</v>
      </c>
      <c r="E14" s="93" t="str">
        <f>申し込み表!B24&amp;""</f>
        <v/>
      </c>
      <c r="F14" s="93" t="str">
        <f>申し込み表!C24&amp;""</f>
        <v/>
      </c>
      <c r="G14" s="93" t="str">
        <f>申し込み表!N24</f>
        <v/>
      </c>
      <c r="H14" s="93" t="str">
        <f>申し込み表!E24&amp;""</f>
        <v/>
      </c>
      <c r="I14" s="94" t="str">
        <f>申し込み表!G24&amp;""</f>
        <v/>
      </c>
      <c r="J14" s="94" t="str">
        <f>申し込み表!H24&amp;""</f>
        <v/>
      </c>
      <c r="K14" s="94" t="str">
        <f>申し込み表!I24&amp;""</f>
        <v/>
      </c>
    </row>
    <row r="15" spans="1:11" x14ac:dyDescent="0.15">
      <c r="A15" t="str">
        <f>IF(OR(J15&lt;&gt;"",AND(F15&lt;&gt;"",COUNTIF(申し込み表!$F$121:$K$158,個人種目一覧!E15&amp;個人種目一覧!F15)&lt;&gt;0)),"o","")</f>
        <v/>
      </c>
      <c r="B15" s="93" t="str">
        <f>DBCS(申し込み表!$D$3)</f>
        <v/>
      </c>
      <c r="C15" s="93" t="str">
        <f>IF(申し込み表!$D$4="小学男子","小学",IF(申し込み表!$D$4="中学男子","中学","一般"))</f>
        <v>一般</v>
      </c>
      <c r="D15" s="93" t="s">
        <v>53</v>
      </c>
      <c r="E15" s="93" t="str">
        <f>申し込み表!B25&amp;""</f>
        <v/>
      </c>
      <c r="F15" s="93" t="str">
        <f>申し込み表!C25&amp;""</f>
        <v/>
      </c>
      <c r="G15" s="93" t="str">
        <f>申し込み表!N25</f>
        <v/>
      </c>
      <c r="H15" s="93" t="str">
        <f>申し込み表!E25&amp;""</f>
        <v/>
      </c>
      <c r="I15" s="94" t="str">
        <f>申し込み表!G25&amp;""</f>
        <v/>
      </c>
      <c r="J15" s="94" t="str">
        <f>申し込み表!H25&amp;""</f>
        <v/>
      </c>
      <c r="K15" s="94" t="str">
        <f>申し込み表!I25&amp;""</f>
        <v/>
      </c>
    </row>
    <row r="16" spans="1:11" x14ac:dyDescent="0.15">
      <c r="A16" t="str">
        <f>IF(OR(J16&lt;&gt;"",AND(F16&lt;&gt;"",COUNTIF(申し込み表!$F$121:$K$158,個人種目一覧!E16&amp;個人種目一覧!F16)&lt;&gt;0)),"o","")</f>
        <v/>
      </c>
      <c r="B16" s="93" t="str">
        <f>DBCS(申し込み表!$D$3)</f>
        <v/>
      </c>
      <c r="C16" s="93" t="str">
        <f>IF(申し込み表!$D$4="小学男子","小学",IF(申し込み表!$D$4="中学男子","中学","一般"))</f>
        <v>一般</v>
      </c>
      <c r="D16" s="93" t="s">
        <v>53</v>
      </c>
      <c r="E16" s="93" t="str">
        <f>申し込み表!B26&amp;""</f>
        <v/>
      </c>
      <c r="F16" s="93" t="str">
        <f>申し込み表!C26&amp;""</f>
        <v/>
      </c>
      <c r="G16" s="93" t="str">
        <f>申し込み表!N26</f>
        <v/>
      </c>
      <c r="H16" s="93" t="str">
        <f>申し込み表!E26&amp;""</f>
        <v/>
      </c>
      <c r="I16" s="94" t="str">
        <f>申し込み表!G26&amp;""</f>
        <v/>
      </c>
      <c r="J16" s="94" t="str">
        <f>申し込み表!H26&amp;""</f>
        <v/>
      </c>
      <c r="K16" s="94" t="str">
        <f>申し込み表!I26&amp;""</f>
        <v/>
      </c>
    </row>
    <row r="17" spans="1:11" x14ac:dyDescent="0.15">
      <c r="A17" t="str">
        <f>IF(OR(J17&lt;&gt;"",AND(F17&lt;&gt;"",COUNTIF(申し込み表!$F$121:$K$158,個人種目一覧!E17&amp;個人種目一覧!F17)&lt;&gt;0)),"o","")</f>
        <v/>
      </c>
      <c r="B17" s="93" t="str">
        <f>DBCS(申し込み表!$D$3)</f>
        <v/>
      </c>
      <c r="C17" s="93" t="str">
        <f>IF(申し込み表!$D$4="小学男子","小学",IF(申し込み表!$D$4="中学男子","中学","一般"))</f>
        <v>一般</v>
      </c>
      <c r="D17" s="93" t="s">
        <v>53</v>
      </c>
      <c r="E17" s="93" t="str">
        <f>申し込み表!B27&amp;""</f>
        <v/>
      </c>
      <c r="F17" s="93" t="str">
        <f>申し込み表!C27&amp;""</f>
        <v/>
      </c>
      <c r="G17" s="93" t="str">
        <f>申し込み表!N27</f>
        <v/>
      </c>
      <c r="H17" s="93" t="str">
        <f>申し込み表!E27&amp;""</f>
        <v/>
      </c>
      <c r="I17" s="94" t="str">
        <f>申し込み表!G27&amp;""</f>
        <v/>
      </c>
      <c r="J17" s="94" t="str">
        <f>申し込み表!H27&amp;""</f>
        <v/>
      </c>
      <c r="K17" s="94" t="str">
        <f>申し込み表!I27&amp;""</f>
        <v/>
      </c>
    </row>
    <row r="18" spans="1:11" x14ac:dyDescent="0.15">
      <c r="A18" t="str">
        <f>IF(OR(J18&lt;&gt;"",AND(F18&lt;&gt;"",COUNTIF(申し込み表!$F$121:$K$158,個人種目一覧!E18&amp;個人種目一覧!F18)&lt;&gt;0)),"o","")</f>
        <v/>
      </c>
      <c r="B18" s="93" t="str">
        <f>DBCS(申し込み表!$D$3)</f>
        <v/>
      </c>
      <c r="C18" s="93" t="str">
        <f>IF(申し込み表!$D$4="小学男子","小学",IF(申し込み表!$D$4="中学男子","中学","一般"))</f>
        <v>一般</v>
      </c>
      <c r="D18" s="93" t="s">
        <v>53</v>
      </c>
      <c r="E18" s="93" t="str">
        <f>申し込み表!B28&amp;""</f>
        <v/>
      </c>
      <c r="F18" s="93" t="str">
        <f>申し込み表!C28&amp;""</f>
        <v/>
      </c>
      <c r="G18" s="93" t="str">
        <f>申し込み表!N28</f>
        <v/>
      </c>
      <c r="H18" s="93" t="str">
        <f>申し込み表!E28&amp;""</f>
        <v/>
      </c>
      <c r="I18" s="94" t="str">
        <f>申し込み表!G28&amp;""</f>
        <v/>
      </c>
      <c r="J18" s="94" t="str">
        <f>申し込み表!H28&amp;""</f>
        <v/>
      </c>
      <c r="K18" s="94" t="str">
        <f>申し込み表!I28&amp;""</f>
        <v/>
      </c>
    </row>
    <row r="19" spans="1:11" x14ac:dyDescent="0.15">
      <c r="A19" t="str">
        <f>IF(OR(J19&lt;&gt;"",AND(F19&lt;&gt;"",COUNTIF(申し込み表!$F$121:$K$158,個人種目一覧!E19&amp;個人種目一覧!F19)&lt;&gt;0)),"o","")</f>
        <v/>
      </c>
      <c r="B19" s="93" t="str">
        <f>DBCS(申し込み表!$D$3)</f>
        <v/>
      </c>
      <c r="C19" s="93" t="str">
        <f>IF(申し込み表!$D$4="小学男子","小学",IF(申し込み表!$D$4="中学男子","中学","一般"))</f>
        <v>一般</v>
      </c>
      <c r="D19" s="93" t="s">
        <v>53</v>
      </c>
      <c r="E19" s="93" t="str">
        <f>申し込み表!B29&amp;""</f>
        <v/>
      </c>
      <c r="F19" s="93" t="str">
        <f>申し込み表!C29&amp;""</f>
        <v/>
      </c>
      <c r="G19" s="93" t="str">
        <f>ASC(申し込み表!N29)</f>
        <v/>
      </c>
      <c r="H19" s="93" t="str">
        <f>申し込み表!E29&amp;""</f>
        <v/>
      </c>
      <c r="I19" s="94" t="str">
        <f>申し込み表!G29&amp;""</f>
        <v/>
      </c>
      <c r="J19" s="94" t="str">
        <f>申し込み表!H29&amp;""</f>
        <v/>
      </c>
      <c r="K19" s="94" t="str">
        <f>申し込み表!I29&amp;""</f>
        <v/>
      </c>
    </row>
    <row r="20" spans="1:11" x14ac:dyDescent="0.15">
      <c r="A20" t="str">
        <f>IF(OR(J20&lt;&gt;"",AND(F20&lt;&gt;"",COUNTIF(申し込み表!$F$121:$K$158,個人種目一覧!E20&amp;個人種目一覧!F20)&lt;&gt;0)),"o","")</f>
        <v/>
      </c>
      <c r="B20" s="93" t="str">
        <f>DBCS(申し込み表!$D$3)</f>
        <v/>
      </c>
      <c r="C20" s="93" t="str">
        <f>IF(申し込み表!$D$4="小学男子","小学",IF(申し込み表!$D$4="中学男子","中学","一般"))</f>
        <v>一般</v>
      </c>
      <c r="D20" s="93" t="s">
        <v>53</v>
      </c>
      <c r="E20" s="93" t="str">
        <f>申し込み表!B30&amp;""</f>
        <v/>
      </c>
      <c r="F20" s="93" t="str">
        <f>申し込み表!C30&amp;""</f>
        <v/>
      </c>
      <c r="G20" s="93" t="str">
        <f>ASC(申し込み表!N30)</f>
        <v/>
      </c>
      <c r="H20" s="93" t="str">
        <f>申し込み表!E30&amp;""</f>
        <v/>
      </c>
      <c r="I20" s="94" t="str">
        <f>申し込み表!G30&amp;""</f>
        <v/>
      </c>
      <c r="J20" s="94" t="str">
        <f>申し込み表!H30&amp;""</f>
        <v/>
      </c>
      <c r="K20" s="94" t="str">
        <f>申し込み表!I30&amp;""</f>
        <v/>
      </c>
    </row>
    <row r="21" spans="1:11" x14ac:dyDescent="0.15">
      <c r="A21" t="str">
        <f>IF(OR(J21&lt;&gt;"",AND(F21&lt;&gt;"",COUNTIF(申し込み表!$F$121:$K$158,個人種目一覧!E21&amp;個人種目一覧!F21)&lt;&gt;0)),"o","")</f>
        <v/>
      </c>
      <c r="B21" s="93" t="str">
        <f>DBCS(申し込み表!$D$3)</f>
        <v/>
      </c>
      <c r="C21" s="93" t="str">
        <f>IF(申し込み表!$D$4="小学男子","小学",IF(申し込み表!$D$4="中学男子","中学","一般"))</f>
        <v>一般</v>
      </c>
      <c r="D21" s="93" t="s">
        <v>53</v>
      </c>
      <c r="E21" s="93" t="str">
        <f>申し込み表!B31&amp;""</f>
        <v/>
      </c>
      <c r="F21" s="93" t="str">
        <f>申し込み表!C31&amp;""</f>
        <v/>
      </c>
      <c r="G21" s="93" t="str">
        <f>ASC(申し込み表!N31)</f>
        <v/>
      </c>
      <c r="H21" s="93" t="str">
        <f>申し込み表!E31&amp;""</f>
        <v/>
      </c>
      <c r="I21" s="94" t="str">
        <f>申し込み表!G31&amp;""</f>
        <v/>
      </c>
      <c r="J21" s="94" t="str">
        <f>申し込み表!H31&amp;""</f>
        <v/>
      </c>
      <c r="K21" s="94" t="str">
        <f>申し込み表!I31&amp;""</f>
        <v/>
      </c>
    </row>
    <row r="22" spans="1:11" x14ac:dyDescent="0.15">
      <c r="A22" t="str">
        <f>IF(OR(J22&lt;&gt;"",AND(F22&lt;&gt;"",COUNTIF(申し込み表!$F$121:$K$158,個人種目一覧!E22&amp;個人種目一覧!F22)&lt;&gt;0)),"o","")</f>
        <v/>
      </c>
      <c r="B22" s="93" t="str">
        <f>DBCS(申し込み表!$D$3)</f>
        <v/>
      </c>
      <c r="C22" s="93" t="str">
        <f>IF(申し込み表!$D$4="小学男子","小学",IF(申し込み表!$D$4="中学男子","中学","一般"))</f>
        <v>一般</v>
      </c>
      <c r="D22" s="93" t="s">
        <v>53</v>
      </c>
      <c r="E22" s="93" t="str">
        <f>申し込み表!B32&amp;""</f>
        <v/>
      </c>
      <c r="F22" s="93" t="str">
        <f>申し込み表!C32&amp;""</f>
        <v/>
      </c>
      <c r="G22" s="93" t="str">
        <f>ASC(申し込み表!N32)</f>
        <v/>
      </c>
      <c r="H22" s="93" t="str">
        <f>申し込み表!E32&amp;""</f>
        <v/>
      </c>
      <c r="I22" s="94" t="str">
        <f>申し込み表!G32&amp;""</f>
        <v/>
      </c>
      <c r="J22" s="94" t="str">
        <f>申し込み表!H32&amp;""</f>
        <v/>
      </c>
      <c r="K22" s="94" t="str">
        <f>申し込み表!I32&amp;""</f>
        <v/>
      </c>
    </row>
    <row r="23" spans="1:11" x14ac:dyDescent="0.15">
      <c r="A23" t="str">
        <f>IF(OR(J23&lt;&gt;"",AND(F23&lt;&gt;"",COUNTIF(申し込み表!$F$121:$K$158,個人種目一覧!E23&amp;個人種目一覧!F23)&lt;&gt;0)),"o","")</f>
        <v/>
      </c>
      <c r="B23" s="93" t="str">
        <f>DBCS(申し込み表!$D$3)</f>
        <v/>
      </c>
      <c r="C23" s="93" t="str">
        <f>IF(申し込み表!$D$4="小学男子","小学",IF(申し込み表!$D$4="中学男子","中学","一般"))</f>
        <v>一般</v>
      </c>
      <c r="D23" s="93" t="s">
        <v>53</v>
      </c>
      <c r="E23" s="93" t="str">
        <f>申し込み表!B33&amp;""</f>
        <v/>
      </c>
      <c r="F23" s="93" t="str">
        <f>申し込み表!C33&amp;""</f>
        <v/>
      </c>
      <c r="G23" s="93" t="str">
        <f>ASC(申し込み表!N33)</f>
        <v/>
      </c>
      <c r="H23" s="93" t="str">
        <f>申し込み表!E33&amp;""</f>
        <v/>
      </c>
      <c r="I23" s="94" t="str">
        <f>申し込み表!G33&amp;""</f>
        <v/>
      </c>
      <c r="J23" s="94" t="str">
        <f>申し込み表!H33&amp;""</f>
        <v/>
      </c>
      <c r="K23" s="94" t="str">
        <f>申し込み表!I33&amp;""</f>
        <v/>
      </c>
    </row>
    <row r="24" spans="1:11" x14ac:dyDescent="0.15">
      <c r="A24" t="str">
        <f>IF(OR(J24&lt;&gt;"",AND(F24&lt;&gt;"",COUNTIF(申し込み表!$F$121:$K$158,個人種目一覧!E24&amp;個人種目一覧!F24)&lt;&gt;0)),"o","")</f>
        <v/>
      </c>
      <c r="B24" s="93" t="str">
        <f>DBCS(申し込み表!$D$3)</f>
        <v/>
      </c>
      <c r="C24" s="93" t="str">
        <f>IF(申し込み表!$D$4="小学男子","小学",IF(申し込み表!$D$4="中学男子","中学","一般"))</f>
        <v>一般</v>
      </c>
      <c r="D24" s="93" t="s">
        <v>53</v>
      </c>
      <c r="E24" s="93" t="str">
        <f>申し込み表!B34&amp;""</f>
        <v/>
      </c>
      <c r="F24" s="93" t="str">
        <f>申し込み表!C34&amp;""</f>
        <v/>
      </c>
      <c r="G24" s="93" t="str">
        <f>ASC(申し込み表!N34)</f>
        <v/>
      </c>
      <c r="H24" s="93" t="str">
        <f>申し込み表!E34&amp;""</f>
        <v/>
      </c>
      <c r="I24" s="94" t="str">
        <f>申し込み表!G34&amp;""</f>
        <v/>
      </c>
      <c r="J24" s="94" t="str">
        <f>申し込み表!H34&amp;""</f>
        <v/>
      </c>
      <c r="K24" s="94" t="str">
        <f>申し込み表!I34&amp;""</f>
        <v/>
      </c>
    </row>
    <row r="25" spans="1:11" x14ac:dyDescent="0.15">
      <c r="A25" t="str">
        <f>IF(OR(J25&lt;&gt;"",AND(F25&lt;&gt;"",COUNTIF(申し込み表!$F$121:$K$158,個人種目一覧!E25&amp;個人種目一覧!F25)&lt;&gt;0)),"o","")</f>
        <v/>
      </c>
      <c r="B25" s="93" t="str">
        <f>DBCS(申し込み表!$D$3)</f>
        <v/>
      </c>
      <c r="C25" s="93" t="str">
        <f>IF(申し込み表!$D$4="小学男子","小学",IF(申し込み表!$D$4="中学男子","中学","一般"))</f>
        <v>一般</v>
      </c>
      <c r="D25" s="93" t="s">
        <v>53</v>
      </c>
      <c r="E25" s="93" t="str">
        <f>申し込み表!B35&amp;""</f>
        <v/>
      </c>
      <c r="F25" s="93" t="str">
        <f>申し込み表!C35&amp;""</f>
        <v/>
      </c>
      <c r="G25" s="93" t="str">
        <f>ASC(申し込み表!N35)</f>
        <v/>
      </c>
      <c r="H25" s="93" t="str">
        <f>申し込み表!E35&amp;""</f>
        <v/>
      </c>
      <c r="I25" s="94" t="str">
        <f>申し込み表!G35&amp;""</f>
        <v/>
      </c>
      <c r="J25" s="94" t="str">
        <f>申し込み表!H35&amp;""</f>
        <v/>
      </c>
      <c r="K25" s="94" t="str">
        <f>申し込み表!I35&amp;""</f>
        <v/>
      </c>
    </row>
    <row r="26" spans="1:11" x14ac:dyDescent="0.15">
      <c r="A26" t="str">
        <f>IF(OR(J26&lt;&gt;"",AND(F26&lt;&gt;"",COUNTIF(申し込み表!$F$121:$K$158,個人種目一覧!E26&amp;個人種目一覧!F26)&lt;&gt;0)),"o","")</f>
        <v/>
      </c>
      <c r="B26" s="93" t="str">
        <f>DBCS(申し込み表!$D$3)</f>
        <v/>
      </c>
      <c r="C26" s="93" t="str">
        <f>IF(申し込み表!$D$4="小学男子","小学",IF(申し込み表!$D$4="中学男子","中学","一般"))</f>
        <v>一般</v>
      </c>
      <c r="D26" s="93" t="s">
        <v>53</v>
      </c>
      <c r="E26" s="93" t="str">
        <f>申し込み表!B36&amp;""</f>
        <v/>
      </c>
      <c r="F26" s="93" t="str">
        <f>申し込み表!C36&amp;""</f>
        <v/>
      </c>
      <c r="G26" s="93" t="str">
        <f>ASC(申し込み表!N36)</f>
        <v/>
      </c>
      <c r="H26" s="93" t="str">
        <f>申し込み表!E36&amp;""</f>
        <v/>
      </c>
      <c r="I26" s="94" t="str">
        <f>申し込み表!G36&amp;""</f>
        <v/>
      </c>
      <c r="J26" s="94" t="str">
        <f>申し込み表!H36&amp;""</f>
        <v/>
      </c>
      <c r="K26" s="94" t="str">
        <f>申し込み表!I36&amp;""</f>
        <v/>
      </c>
    </row>
    <row r="27" spans="1:11" x14ac:dyDescent="0.15">
      <c r="A27" t="str">
        <f>IF(OR(J27&lt;&gt;"",AND(F27&lt;&gt;"",COUNTIF(申し込み表!$F$121:$K$158,個人種目一覧!E27&amp;個人種目一覧!F27)&lt;&gt;0)),"o","")</f>
        <v/>
      </c>
      <c r="B27" s="93" t="str">
        <f>DBCS(申し込み表!$D$3)</f>
        <v/>
      </c>
      <c r="C27" s="93" t="str">
        <f>IF(申し込み表!$D$4="小学男子","小学",IF(申し込み表!$D$4="中学男子","中学","一般"))</f>
        <v>一般</v>
      </c>
      <c r="D27" s="93" t="s">
        <v>53</v>
      </c>
      <c r="E27" s="93" t="str">
        <f>申し込み表!B37&amp;""</f>
        <v/>
      </c>
      <c r="F27" s="93" t="str">
        <f>申し込み表!C37&amp;""</f>
        <v/>
      </c>
      <c r="G27" s="93" t="str">
        <f>ASC(申し込み表!N37)</f>
        <v/>
      </c>
      <c r="H27" s="93" t="str">
        <f>申し込み表!E37&amp;""</f>
        <v/>
      </c>
      <c r="I27" s="94" t="str">
        <f>申し込み表!G37&amp;""</f>
        <v/>
      </c>
      <c r="J27" s="94" t="str">
        <f>申し込み表!H37&amp;""</f>
        <v/>
      </c>
      <c r="K27" s="94" t="str">
        <f>申し込み表!I37&amp;""</f>
        <v/>
      </c>
    </row>
    <row r="28" spans="1:11" x14ac:dyDescent="0.15">
      <c r="A28" t="str">
        <f>IF(OR(J28&lt;&gt;"",AND(F28&lt;&gt;"",COUNTIF(申し込み表!$F$121:$K$158,個人種目一覧!E28&amp;個人種目一覧!F28)&lt;&gt;0)),"o","")</f>
        <v/>
      </c>
      <c r="B28" s="93" t="str">
        <f>DBCS(申し込み表!$D$3)</f>
        <v/>
      </c>
      <c r="C28" s="93" t="str">
        <f>IF(申し込み表!$D$4="小学男子","小学",IF(申し込み表!$D$4="中学男子","中学","一般"))</f>
        <v>一般</v>
      </c>
      <c r="D28" s="93" t="s">
        <v>53</v>
      </c>
      <c r="E28" s="93" t="str">
        <f>申し込み表!B38&amp;""</f>
        <v/>
      </c>
      <c r="F28" s="93" t="str">
        <f>申し込み表!C38&amp;""</f>
        <v/>
      </c>
      <c r="G28" s="93" t="str">
        <f>ASC(申し込み表!N38)</f>
        <v/>
      </c>
      <c r="H28" s="93" t="str">
        <f>申し込み表!E38&amp;""</f>
        <v/>
      </c>
      <c r="I28" s="94" t="str">
        <f>申し込み表!G38&amp;""</f>
        <v/>
      </c>
      <c r="J28" s="94" t="str">
        <f>申し込み表!H38&amp;""</f>
        <v/>
      </c>
      <c r="K28" s="94" t="str">
        <f>申し込み表!I38&amp;""</f>
        <v/>
      </c>
    </row>
    <row r="29" spans="1:11" x14ac:dyDescent="0.15">
      <c r="A29" t="str">
        <f>IF(OR(J29&lt;&gt;"",AND(F29&lt;&gt;"",COUNTIF(申し込み表!$F$121:$K$158,個人種目一覧!E29&amp;個人種目一覧!F29)&lt;&gt;0)),"o","")</f>
        <v/>
      </c>
      <c r="B29" s="93" t="str">
        <f>DBCS(申し込み表!$D$3)</f>
        <v/>
      </c>
      <c r="C29" s="93" t="str">
        <f>IF(申し込み表!$D$4="小学男子","小学",IF(申し込み表!$D$4="中学男子","中学","一般"))</f>
        <v>一般</v>
      </c>
      <c r="D29" s="93" t="s">
        <v>53</v>
      </c>
      <c r="E29" s="93" t="str">
        <f>申し込み表!B39&amp;""</f>
        <v/>
      </c>
      <c r="F29" s="93" t="str">
        <f>申し込み表!C39&amp;""</f>
        <v/>
      </c>
      <c r="G29" s="93" t="str">
        <f>ASC(申し込み表!N39)</f>
        <v/>
      </c>
      <c r="H29" s="93" t="str">
        <f>申し込み表!E39&amp;""</f>
        <v/>
      </c>
      <c r="I29" s="94" t="str">
        <f>申し込み表!G39&amp;""</f>
        <v/>
      </c>
      <c r="J29" s="94" t="str">
        <f>申し込み表!H39&amp;""</f>
        <v/>
      </c>
      <c r="K29" s="94" t="str">
        <f>申し込み表!I39&amp;""</f>
        <v/>
      </c>
    </row>
    <row r="30" spans="1:11" x14ac:dyDescent="0.15">
      <c r="A30" t="str">
        <f>IF(OR(J30&lt;&gt;"",AND(F30&lt;&gt;"",COUNTIF(申し込み表!$F$121:$K$158,個人種目一覧!E30&amp;個人種目一覧!F30)&lt;&gt;0)),"o","")</f>
        <v/>
      </c>
      <c r="B30" s="93" t="str">
        <f>DBCS(申し込み表!$D$3)</f>
        <v/>
      </c>
      <c r="C30" s="93" t="str">
        <f>IF(申し込み表!$D$4="小学男子","小学",IF(申し込み表!$D$4="中学男子","中学","一般"))</f>
        <v>一般</v>
      </c>
      <c r="D30" s="93" t="s">
        <v>53</v>
      </c>
      <c r="E30" s="93" t="str">
        <f>申し込み表!B40&amp;""</f>
        <v/>
      </c>
      <c r="F30" s="93" t="str">
        <f>申し込み表!C40&amp;""</f>
        <v/>
      </c>
      <c r="G30" s="93" t="str">
        <f>ASC(申し込み表!N40)</f>
        <v/>
      </c>
      <c r="H30" s="93" t="str">
        <f>申し込み表!E40&amp;""</f>
        <v/>
      </c>
      <c r="I30" s="94" t="str">
        <f>申し込み表!G40&amp;""</f>
        <v/>
      </c>
      <c r="J30" s="94" t="str">
        <f>申し込み表!H40&amp;""</f>
        <v/>
      </c>
      <c r="K30" s="94" t="str">
        <f>申し込み表!I40&amp;""</f>
        <v/>
      </c>
    </row>
    <row r="31" spans="1:11" x14ac:dyDescent="0.15">
      <c r="A31" t="str">
        <f>IF(OR(J31&lt;&gt;"",AND(F31&lt;&gt;"",COUNTIF(申し込み表!$F$121:$K$158,個人種目一覧!E31&amp;個人種目一覧!F31)&lt;&gt;0)),"o","")</f>
        <v/>
      </c>
      <c r="B31" s="93" t="str">
        <f>DBCS(申し込み表!$D$3)</f>
        <v/>
      </c>
      <c r="C31" s="93" t="str">
        <f>IF(申し込み表!$D$4="小学男子","小学",IF(申し込み表!$D$4="中学男子","中学","一般"))</f>
        <v>一般</v>
      </c>
      <c r="D31" s="93" t="s">
        <v>53</v>
      </c>
      <c r="E31" s="93" t="str">
        <f>申し込み表!B41&amp;""</f>
        <v/>
      </c>
      <c r="F31" s="93" t="str">
        <f>申し込み表!C41&amp;""</f>
        <v/>
      </c>
      <c r="G31" s="93" t="str">
        <f>ASC(申し込み表!N41)</f>
        <v/>
      </c>
      <c r="H31" s="93" t="str">
        <f>申し込み表!E41&amp;""</f>
        <v/>
      </c>
      <c r="I31" s="94" t="str">
        <f>申し込み表!G41&amp;""</f>
        <v/>
      </c>
      <c r="J31" s="94" t="str">
        <f>申し込み表!H41&amp;""</f>
        <v/>
      </c>
      <c r="K31" s="94" t="str">
        <f>申し込み表!I41&amp;""</f>
        <v/>
      </c>
    </row>
    <row r="32" spans="1:11" x14ac:dyDescent="0.15">
      <c r="A32" t="str">
        <f>IF(OR(J32&lt;&gt;"",AND(F32&lt;&gt;"",COUNTIF(申し込み表!$F$121:$K$158,個人種目一覧!E32&amp;個人種目一覧!F32)&lt;&gt;0)),"o","")</f>
        <v/>
      </c>
      <c r="B32" s="93" t="str">
        <f>DBCS(申し込み表!$D$3)</f>
        <v/>
      </c>
      <c r="C32" s="93" t="str">
        <f>IF(申し込み表!$D$4="小学男子","小学",IF(申し込み表!$D$4="中学男子","中学","一般"))</f>
        <v>一般</v>
      </c>
      <c r="D32" s="93" t="s">
        <v>53</v>
      </c>
      <c r="E32" s="93" t="str">
        <f>申し込み表!B42&amp;""</f>
        <v/>
      </c>
      <c r="F32" s="93" t="str">
        <f>申し込み表!C42&amp;""</f>
        <v/>
      </c>
      <c r="G32" s="93" t="str">
        <f>ASC(申し込み表!N42)</f>
        <v/>
      </c>
      <c r="H32" s="93" t="str">
        <f>申し込み表!E42&amp;""</f>
        <v/>
      </c>
      <c r="I32" s="94" t="str">
        <f>申し込み表!G42&amp;""</f>
        <v/>
      </c>
      <c r="J32" s="94" t="str">
        <f>申し込み表!H42&amp;""</f>
        <v/>
      </c>
      <c r="K32" s="94" t="str">
        <f>申し込み表!I42&amp;""</f>
        <v/>
      </c>
    </row>
    <row r="33" spans="1:11" x14ac:dyDescent="0.15">
      <c r="A33" t="str">
        <f>IF(OR(J33&lt;&gt;"",AND(F33&lt;&gt;"",COUNTIF(申し込み表!$F$121:$K$158,個人種目一覧!E33&amp;個人種目一覧!F33)&lt;&gt;0)),"o","")</f>
        <v/>
      </c>
      <c r="B33" s="93" t="str">
        <f>DBCS(申し込み表!$D$3)</f>
        <v/>
      </c>
      <c r="C33" s="93" t="str">
        <f>IF(申し込み表!$D$4="小学男子","小学",IF(申し込み表!$D$4="中学男子","中学","一般"))</f>
        <v>一般</v>
      </c>
      <c r="D33" s="93" t="s">
        <v>53</v>
      </c>
      <c r="E33" s="93" t="str">
        <f>申し込み表!B43&amp;""</f>
        <v/>
      </c>
      <c r="F33" s="93" t="str">
        <f>申し込み表!C43&amp;""</f>
        <v/>
      </c>
      <c r="G33" s="93" t="str">
        <f>ASC(申し込み表!N43)</f>
        <v/>
      </c>
      <c r="H33" s="93" t="str">
        <f>申し込み表!E43&amp;""</f>
        <v/>
      </c>
      <c r="I33" s="94" t="str">
        <f>申し込み表!G43&amp;""</f>
        <v/>
      </c>
      <c r="J33" s="94" t="str">
        <f>申し込み表!H43&amp;""</f>
        <v/>
      </c>
      <c r="K33" s="94" t="str">
        <f>申し込み表!I43&amp;""</f>
        <v/>
      </c>
    </row>
    <row r="34" spans="1:11" x14ac:dyDescent="0.15">
      <c r="A34" t="str">
        <f>IF(OR(J34&lt;&gt;"",AND(F34&lt;&gt;"",COUNTIF(申し込み表!$F$121:$K$158,個人種目一覧!E34&amp;個人種目一覧!F34)&lt;&gt;0)),"o","")</f>
        <v/>
      </c>
      <c r="B34" s="93" t="str">
        <f>DBCS(申し込み表!$D$3)</f>
        <v/>
      </c>
      <c r="C34" s="93" t="str">
        <f>IF(申し込み表!$D$4="小学男子","小学",IF(申し込み表!$D$4="中学男子","中学","一般"))</f>
        <v>一般</v>
      </c>
      <c r="D34" s="93" t="s">
        <v>53</v>
      </c>
      <c r="E34" s="93" t="str">
        <f>申し込み表!B44&amp;""</f>
        <v/>
      </c>
      <c r="F34" s="93" t="str">
        <f>申し込み表!C44&amp;""</f>
        <v/>
      </c>
      <c r="G34" s="93" t="str">
        <f>ASC(申し込み表!N44)</f>
        <v/>
      </c>
      <c r="H34" s="93" t="str">
        <f>申し込み表!E44&amp;""</f>
        <v/>
      </c>
      <c r="I34" s="94" t="str">
        <f>申し込み表!G44&amp;""</f>
        <v/>
      </c>
      <c r="J34" s="94" t="str">
        <f>申し込み表!H44&amp;""</f>
        <v/>
      </c>
      <c r="K34" s="94" t="str">
        <f>申し込み表!I44&amp;""</f>
        <v/>
      </c>
    </row>
    <row r="35" spans="1:11" x14ac:dyDescent="0.15">
      <c r="A35" t="str">
        <f>IF(OR(J35&lt;&gt;"",AND(F35&lt;&gt;"",COUNTIF(申し込み表!$F$121:$K$158,個人種目一覧!E35&amp;個人種目一覧!F35)&lt;&gt;0)),"o","")</f>
        <v/>
      </c>
      <c r="B35" s="93" t="str">
        <f>DBCS(申し込み表!$D$3)</f>
        <v/>
      </c>
      <c r="C35" s="93" t="str">
        <f>IF(申し込み表!$D$4="小学男子","小学",IF(申し込み表!$D$4="中学男子","中学","一般"))</f>
        <v>一般</v>
      </c>
      <c r="D35" s="93" t="s">
        <v>53</v>
      </c>
      <c r="E35" s="93" t="str">
        <f>申し込み表!B45&amp;""</f>
        <v/>
      </c>
      <c r="F35" s="93" t="str">
        <f>申し込み表!C45&amp;""</f>
        <v/>
      </c>
      <c r="G35" s="93" t="str">
        <f>ASC(申し込み表!N45)</f>
        <v/>
      </c>
      <c r="H35" s="93" t="str">
        <f>申し込み表!E45&amp;""</f>
        <v/>
      </c>
      <c r="I35" s="94" t="str">
        <f>申し込み表!G45&amp;""</f>
        <v/>
      </c>
      <c r="J35" s="94" t="str">
        <f>申し込み表!H45&amp;""</f>
        <v/>
      </c>
      <c r="K35" s="94" t="str">
        <f>申し込み表!I45&amp;""</f>
        <v/>
      </c>
    </row>
    <row r="36" spans="1:11" x14ac:dyDescent="0.15">
      <c r="A36" t="str">
        <f>IF(OR(J36&lt;&gt;"",AND(F36&lt;&gt;"",COUNTIF(申し込み表!$F$121:$K$158,個人種目一覧!E36&amp;個人種目一覧!F36)&lt;&gt;0)),"o","")</f>
        <v/>
      </c>
      <c r="B36" s="93" t="str">
        <f>DBCS(申し込み表!$D$3)</f>
        <v/>
      </c>
      <c r="C36" s="93" t="str">
        <f>IF(申し込み表!$D$4="小学男子","小学",IF(申し込み表!$D$4="中学男子","中学","一般"))</f>
        <v>一般</v>
      </c>
      <c r="D36" s="93" t="s">
        <v>53</v>
      </c>
      <c r="E36" s="93" t="str">
        <f>申し込み表!B46&amp;""</f>
        <v/>
      </c>
      <c r="F36" s="93" t="str">
        <f>申し込み表!C46&amp;""</f>
        <v/>
      </c>
      <c r="G36" s="93" t="str">
        <f>ASC(申し込み表!N46)</f>
        <v/>
      </c>
      <c r="H36" s="93" t="str">
        <f>申し込み表!E46&amp;""</f>
        <v/>
      </c>
      <c r="I36" s="94" t="str">
        <f>申し込み表!G46&amp;""</f>
        <v/>
      </c>
      <c r="J36" s="94" t="str">
        <f>申し込み表!H46&amp;""</f>
        <v/>
      </c>
      <c r="K36" s="94" t="str">
        <f>申し込み表!I46&amp;""</f>
        <v/>
      </c>
    </row>
    <row r="37" spans="1:11" x14ac:dyDescent="0.15">
      <c r="A37" t="str">
        <f>IF(OR(J37&lt;&gt;"",AND(F37&lt;&gt;"",COUNTIF(申し込み表!$F$121:$K$158,個人種目一覧!E37&amp;個人種目一覧!F37)&lt;&gt;0)),"o","")</f>
        <v/>
      </c>
      <c r="B37" s="93" t="str">
        <f>DBCS(申し込み表!$D$3)</f>
        <v/>
      </c>
      <c r="C37" s="93" t="str">
        <f>IF(申し込み表!$D$4="小学男子","小学",IF(申し込み表!$D$4="中学男子","中学","一般"))</f>
        <v>一般</v>
      </c>
      <c r="D37" s="93" t="s">
        <v>53</v>
      </c>
      <c r="E37" s="93" t="str">
        <f>申し込み表!B47&amp;""</f>
        <v/>
      </c>
      <c r="F37" s="93" t="str">
        <f>申し込み表!C47&amp;""</f>
        <v/>
      </c>
      <c r="G37" s="93" t="str">
        <f>ASC(申し込み表!N47)</f>
        <v/>
      </c>
      <c r="H37" s="93" t="str">
        <f>申し込み表!E47&amp;""</f>
        <v/>
      </c>
      <c r="I37" s="94" t="str">
        <f>申し込み表!G47&amp;""</f>
        <v/>
      </c>
      <c r="J37" s="94" t="str">
        <f>申し込み表!H47&amp;""</f>
        <v/>
      </c>
      <c r="K37" s="94" t="str">
        <f>申し込み表!I47&amp;""</f>
        <v/>
      </c>
    </row>
    <row r="38" spans="1:11" x14ac:dyDescent="0.15">
      <c r="A38" t="str">
        <f>IF(OR(J38&lt;&gt;"",AND(F38&lt;&gt;"",COUNTIF(申し込み表!$F$121:$K$158,個人種目一覧!E38&amp;個人種目一覧!F38)&lt;&gt;0)),"o","")</f>
        <v/>
      </c>
      <c r="B38" s="93" t="str">
        <f>DBCS(申し込み表!$D$3)</f>
        <v/>
      </c>
      <c r="C38" s="93" t="str">
        <f>IF(申し込み表!$D$4="小学男子","小学",IF(申し込み表!$D$4="中学男子","中学","一般"))</f>
        <v>一般</v>
      </c>
      <c r="D38" s="93" t="s">
        <v>53</v>
      </c>
      <c r="E38" s="93" t="str">
        <f>申し込み表!B48&amp;""</f>
        <v/>
      </c>
      <c r="F38" s="93" t="str">
        <f>申し込み表!C48&amp;""</f>
        <v/>
      </c>
      <c r="G38" s="93" t="str">
        <f>ASC(申し込み表!N48)</f>
        <v/>
      </c>
      <c r="H38" s="93" t="str">
        <f>申し込み表!E48&amp;""</f>
        <v/>
      </c>
      <c r="I38" s="94" t="str">
        <f>申し込み表!G48&amp;""</f>
        <v/>
      </c>
      <c r="J38" s="94" t="str">
        <f>申し込み表!H48&amp;""</f>
        <v/>
      </c>
      <c r="K38" s="94" t="str">
        <f>申し込み表!I48&amp;""</f>
        <v/>
      </c>
    </row>
    <row r="39" spans="1:11" x14ac:dyDescent="0.15">
      <c r="A39" t="str">
        <f>IF(OR(J39&lt;&gt;"",AND(F39&lt;&gt;"",COUNTIF(申し込み表!$F$121:$K$158,個人種目一覧!E39&amp;個人種目一覧!F39)&lt;&gt;0)),"o","")</f>
        <v/>
      </c>
      <c r="B39" s="93" t="str">
        <f>DBCS(申し込み表!$D$3)</f>
        <v/>
      </c>
      <c r="C39" s="93" t="str">
        <f>IF(申し込み表!$D$4="小学男子","小学",IF(申し込み表!$D$4="中学男子","中学","一般"))</f>
        <v>一般</v>
      </c>
      <c r="D39" s="93" t="s">
        <v>53</v>
      </c>
      <c r="E39" s="93" t="str">
        <f>申し込み表!B49&amp;""</f>
        <v/>
      </c>
      <c r="F39" s="93" t="str">
        <f>申し込み表!C49&amp;""</f>
        <v/>
      </c>
      <c r="G39" s="93" t="str">
        <f>ASC(申し込み表!N49)</f>
        <v/>
      </c>
      <c r="H39" s="93" t="str">
        <f>申し込み表!E49&amp;""</f>
        <v/>
      </c>
      <c r="I39" s="94" t="str">
        <f>申し込み表!G49&amp;""</f>
        <v/>
      </c>
      <c r="J39" s="94" t="str">
        <f>申し込み表!H49&amp;""</f>
        <v/>
      </c>
      <c r="K39" s="94" t="str">
        <f>申し込み表!I49&amp;""</f>
        <v/>
      </c>
    </row>
    <row r="40" spans="1:11" x14ac:dyDescent="0.15">
      <c r="A40" t="str">
        <f>IF(OR(J40&lt;&gt;"",AND(F40&lt;&gt;"",COUNTIF(申し込み表!$F$121:$K$158,個人種目一覧!E40&amp;個人種目一覧!F40)&lt;&gt;0)),"o","")</f>
        <v/>
      </c>
      <c r="B40" s="93" t="str">
        <f>DBCS(申し込み表!$D$3)</f>
        <v/>
      </c>
      <c r="C40" s="93" t="str">
        <f>IF(申し込み表!$D$4="小学男子","小学",IF(申し込み表!$D$4="中学男子","中学","一般"))</f>
        <v>一般</v>
      </c>
      <c r="D40" s="93" t="s">
        <v>53</v>
      </c>
      <c r="E40" s="93" t="str">
        <f>申し込み表!B50&amp;""</f>
        <v/>
      </c>
      <c r="F40" s="93" t="str">
        <f>申し込み表!C50&amp;""</f>
        <v/>
      </c>
      <c r="G40" s="93" t="str">
        <f>ASC(申し込み表!N50)</f>
        <v/>
      </c>
      <c r="H40" s="93" t="str">
        <f>申し込み表!E50&amp;""</f>
        <v/>
      </c>
      <c r="I40" s="94" t="str">
        <f>申し込み表!G50&amp;""</f>
        <v/>
      </c>
      <c r="J40" s="94" t="str">
        <f>申し込み表!H50&amp;""</f>
        <v/>
      </c>
      <c r="K40" s="94" t="str">
        <f>申し込み表!I50&amp;""</f>
        <v/>
      </c>
    </row>
    <row r="41" spans="1:11" x14ac:dyDescent="0.15">
      <c r="A41" t="str">
        <f>IF(OR(J41&lt;&gt;"",AND(F41&lt;&gt;"",COUNTIF(申し込み表!$F$121:$K$158,個人種目一覧!E41&amp;個人種目一覧!F41)&lt;&gt;0)),"o","")</f>
        <v/>
      </c>
      <c r="B41" s="93" t="str">
        <f>DBCS(申し込み表!$D$3)</f>
        <v/>
      </c>
      <c r="C41" s="93" t="str">
        <f>IF(申し込み表!$D$4="小学男子","小学",IF(申し込み表!$D$4="中学男子","中学","一般"))</f>
        <v>一般</v>
      </c>
      <c r="D41" s="93" t="s">
        <v>53</v>
      </c>
      <c r="E41" s="93" t="str">
        <f>申し込み表!B51&amp;""</f>
        <v/>
      </c>
      <c r="F41" s="93" t="str">
        <f>申し込み表!C51&amp;""</f>
        <v/>
      </c>
      <c r="G41" s="93" t="str">
        <f>ASC(申し込み表!N51)</f>
        <v/>
      </c>
      <c r="H41" s="93" t="str">
        <f>申し込み表!E51&amp;""</f>
        <v/>
      </c>
      <c r="I41" s="94" t="str">
        <f>申し込み表!G51&amp;""</f>
        <v/>
      </c>
      <c r="J41" s="94" t="str">
        <f>申し込み表!H51&amp;""</f>
        <v/>
      </c>
      <c r="K41" s="94" t="str">
        <f>申し込み表!I51&amp;""</f>
        <v/>
      </c>
    </row>
    <row r="42" spans="1:11" x14ac:dyDescent="0.15">
      <c r="A42" t="str">
        <f>IF(OR(J42&lt;&gt;"",AND(F42&lt;&gt;"",COUNTIF(申し込み表!$F$121:$K$158,個人種目一覧!E42&amp;個人種目一覧!F42)&lt;&gt;0)),"o","")</f>
        <v/>
      </c>
      <c r="B42" s="93" t="str">
        <f>DBCS(申し込み表!$D$3)</f>
        <v/>
      </c>
      <c r="C42" s="93" t="str">
        <f>IF(申し込み表!$D$4="小学男子","小学",IF(申し込み表!$D$4="中学男子","中学","一般"))</f>
        <v>一般</v>
      </c>
      <c r="D42" s="93" t="s">
        <v>53</v>
      </c>
      <c r="E42" s="93" t="str">
        <f>申し込み表!B52&amp;""</f>
        <v/>
      </c>
      <c r="F42" s="93" t="str">
        <f>申し込み表!C52&amp;""</f>
        <v/>
      </c>
      <c r="G42" s="93" t="str">
        <f>ASC(申し込み表!N52)</f>
        <v/>
      </c>
      <c r="H42" s="93" t="str">
        <f>申し込み表!E52&amp;""</f>
        <v/>
      </c>
      <c r="I42" s="94" t="str">
        <f>申し込み表!G52&amp;""</f>
        <v/>
      </c>
      <c r="J42" s="94" t="str">
        <f>申し込み表!H52&amp;""</f>
        <v/>
      </c>
      <c r="K42" s="94" t="str">
        <f>申し込み表!I52&amp;""</f>
        <v/>
      </c>
    </row>
    <row r="43" spans="1:11" x14ac:dyDescent="0.15">
      <c r="A43" t="str">
        <f>IF(OR(J43&lt;&gt;"",AND(F43&lt;&gt;"",COUNTIF(申し込み表!$F$121:$K$158,個人種目一覧!E43&amp;個人種目一覧!F43)&lt;&gt;0)),"o","")</f>
        <v/>
      </c>
      <c r="B43" s="93" t="str">
        <f>DBCS(申し込み表!$D$3)</f>
        <v/>
      </c>
      <c r="C43" s="93" t="str">
        <f>IF(申し込み表!$D$4="小学男子","小学",IF(申し込み表!$D$4="中学男子","中学","一般"))</f>
        <v>一般</v>
      </c>
      <c r="D43" s="93" t="s">
        <v>53</v>
      </c>
      <c r="E43" s="93" t="str">
        <f>申し込み表!B53&amp;""</f>
        <v/>
      </c>
      <c r="F43" s="93" t="str">
        <f>申し込み表!C53&amp;""</f>
        <v/>
      </c>
      <c r="G43" s="93" t="str">
        <f>ASC(申し込み表!N53)</f>
        <v/>
      </c>
      <c r="H43" s="93" t="str">
        <f>申し込み表!E53&amp;""</f>
        <v/>
      </c>
      <c r="I43" s="94" t="str">
        <f>申し込み表!G53&amp;""</f>
        <v/>
      </c>
      <c r="J43" s="94" t="str">
        <f>申し込み表!H53&amp;""</f>
        <v/>
      </c>
      <c r="K43" s="94" t="str">
        <f>申し込み表!I53&amp;""</f>
        <v/>
      </c>
    </row>
    <row r="44" spans="1:11" x14ac:dyDescent="0.15">
      <c r="A44" t="str">
        <f>IF(OR(J44&lt;&gt;"",AND(F44&lt;&gt;"",COUNTIF(申し込み表!$F$121:$K$158,個人種目一覧!E44&amp;個人種目一覧!F44)&lt;&gt;0)),"o","")</f>
        <v/>
      </c>
      <c r="B44" s="93" t="str">
        <f>DBCS(申し込み表!$D$3)</f>
        <v/>
      </c>
      <c r="C44" s="93" t="str">
        <f>IF(申し込み表!$D$4="小学男子","小学",IF(申し込み表!$D$4="中学男子","中学","一般"))</f>
        <v>一般</v>
      </c>
      <c r="D44" s="93" t="s">
        <v>53</v>
      </c>
      <c r="E44" s="93" t="str">
        <f>申し込み表!B54&amp;""</f>
        <v/>
      </c>
      <c r="F44" s="93" t="str">
        <f>申し込み表!C54&amp;""</f>
        <v/>
      </c>
      <c r="G44" s="93" t="str">
        <f>ASC(申し込み表!N54)</f>
        <v/>
      </c>
      <c r="H44" s="93" t="str">
        <f>申し込み表!E54&amp;""</f>
        <v/>
      </c>
      <c r="I44" s="94" t="str">
        <f>申し込み表!G54&amp;""</f>
        <v/>
      </c>
      <c r="J44" s="94" t="str">
        <f>申し込み表!H54&amp;""</f>
        <v/>
      </c>
      <c r="K44" s="94" t="str">
        <f>申し込み表!I54&amp;""</f>
        <v/>
      </c>
    </row>
    <row r="45" spans="1:11" x14ac:dyDescent="0.15">
      <c r="A45" t="str">
        <f>IF(OR(J45&lt;&gt;"",AND(F45&lt;&gt;"",COUNTIF(申し込み表!$F$121:$K$158,個人種目一覧!E45&amp;個人種目一覧!F45)&lt;&gt;0)),"o","")</f>
        <v/>
      </c>
      <c r="B45" s="93" t="str">
        <f>DBCS(申し込み表!$D$3)</f>
        <v/>
      </c>
      <c r="C45" s="93" t="str">
        <f>IF(申し込み表!$D$4="小学男子","小学",IF(申し込み表!$D$4="中学男子","中学","一般"))</f>
        <v>一般</v>
      </c>
      <c r="D45" s="93" t="s">
        <v>53</v>
      </c>
      <c r="E45" s="93" t="str">
        <f>申し込み表!B55&amp;""</f>
        <v/>
      </c>
      <c r="F45" s="93" t="str">
        <f>申し込み表!C55&amp;""</f>
        <v/>
      </c>
      <c r="G45" s="93" t="str">
        <f>ASC(申し込み表!N55)</f>
        <v/>
      </c>
      <c r="H45" s="93" t="str">
        <f>申し込み表!E55&amp;""</f>
        <v/>
      </c>
      <c r="I45" s="94" t="str">
        <f>申し込み表!G55&amp;""</f>
        <v/>
      </c>
      <c r="J45" s="94" t="str">
        <f>申し込み表!H55&amp;""</f>
        <v/>
      </c>
      <c r="K45" s="94" t="str">
        <f>申し込み表!I55&amp;""</f>
        <v/>
      </c>
    </row>
    <row r="46" spans="1:11" x14ac:dyDescent="0.15">
      <c r="A46" t="str">
        <f>IF(J46="","","o")</f>
        <v/>
      </c>
      <c r="B46" s="93" t="str">
        <f>DBCS(申し込み表!$D$3)</f>
        <v/>
      </c>
      <c r="C46" s="93" t="str">
        <f>IF(申し込み表!$D$4="小学男子","小学",IF(申し込み表!$D$4="中学男子","中学","一般"))</f>
        <v>一般</v>
      </c>
      <c r="D46" s="93" t="s">
        <v>53</v>
      </c>
      <c r="E46" s="93" t="str">
        <f>申し込み表!B11&amp;""</f>
        <v/>
      </c>
      <c r="F46" s="93" t="str">
        <f>申し込み表!C11&amp;""</f>
        <v/>
      </c>
      <c r="G46" s="93" t="str">
        <f>申し込み表!N11</f>
        <v/>
      </c>
      <c r="H46" s="93" t="str">
        <f>申し込み表!E11&amp;""</f>
        <v/>
      </c>
      <c r="I46" s="94" t="str">
        <f>申し込み表!G11&amp;""</f>
        <v/>
      </c>
      <c r="J46" s="94" t="str">
        <f>申し込み表!J11&amp;""</f>
        <v/>
      </c>
      <c r="K46" s="94" t="str">
        <f>申し込み表!K11&amp;""</f>
        <v/>
      </c>
    </row>
    <row r="47" spans="1:11" x14ac:dyDescent="0.15">
      <c r="A47" t="str">
        <f t="shared" ref="A47:A110" si="0">IF(J47="","","o")</f>
        <v/>
      </c>
      <c r="B47" s="93" t="str">
        <f>DBCS(申し込み表!$D$3)</f>
        <v/>
      </c>
      <c r="C47" s="93" t="str">
        <f>IF(申し込み表!$D$4="小学男子","小学",IF(申し込み表!$D$4="中学男子","中学","一般"))</f>
        <v>一般</v>
      </c>
      <c r="D47" s="93" t="s">
        <v>53</v>
      </c>
      <c r="E47" s="93" t="str">
        <f>申し込み表!B12&amp;""</f>
        <v/>
      </c>
      <c r="F47" s="93" t="str">
        <f>申し込み表!C12&amp;""</f>
        <v/>
      </c>
      <c r="G47" s="93" t="str">
        <f>申し込み表!N12</f>
        <v/>
      </c>
      <c r="H47" s="93" t="str">
        <f>申し込み表!E12&amp;""</f>
        <v/>
      </c>
      <c r="I47" s="94" t="str">
        <f>申し込み表!G12&amp;""</f>
        <v/>
      </c>
      <c r="J47" s="94" t="str">
        <f>申し込み表!J12&amp;""</f>
        <v/>
      </c>
      <c r="K47" s="94" t="str">
        <f>申し込み表!K12&amp;""</f>
        <v/>
      </c>
    </row>
    <row r="48" spans="1:11" x14ac:dyDescent="0.15">
      <c r="A48" t="str">
        <f t="shared" si="0"/>
        <v/>
      </c>
      <c r="B48" s="93" t="str">
        <f>DBCS(申し込み表!$D$3)</f>
        <v/>
      </c>
      <c r="C48" s="93" t="str">
        <f>IF(申し込み表!$D$4="小学男子","小学",IF(申し込み表!$D$4="中学男子","中学","一般"))</f>
        <v>一般</v>
      </c>
      <c r="D48" s="93" t="s">
        <v>53</v>
      </c>
      <c r="E48" s="93" t="str">
        <f>申し込み表!B13&amp;""</f>
        <v/>
      </c>
      <c r="F48" s="93" t="str">
        <f>申し込み表!C13&amp;""</f>
        <v/>
      </c>
      <c r="G48" s="93" t="str">
        <f>申し込み表!N13</f>
        <v/>
      </c>
      <c r="H48" s="93" t="str">
        <f>申し込み表!E13&amp;""</f>
        <v/>
      </c>
      <c r="I48" s="94" t="str">
        <f>申し込み表!G13&amp;""</f>
        <v/>
      </c>
      <c r="J48" s="94" t="str">
        <f>申し込み表!J13&amp;""</f>
        <v/>
      </c>
      <c r="K48" s="94" t="str">
        <f>申し込み表!K13&amp;""</f>
        <v/>
      </c>
    </row>
    <row r="49" spans="1:11" x14ac:dyDescent="0.15">
      <c r="A49" t="str">
        <f t="shared" si="0"/>
        <v/>
      </c>
      <c r="B49" s="93" t="str">
        <f>DBCS(申し込み表!$D$3)</f>
        <v/>
      </c>
      <c r="C49" s="93" t="str">
        <f>IF(申し込み表!$D$4="小学男子","小学",IF(申し込み表!$D$4="中学男子","中学","一般"))</f>
        <v>一般</v>
      </c>
      <c r="D49" s="93" t="s">
        <v>53</v>
      </c>
      <c r="E49" s="93" t="str">
        <f>申し込み表!B14&amp;""</f>
        <v/>
      </c>
      <c r="F49" s="93" t="str">
        <f>申し込み表!C14&amp;""</f>
        <v/>
      </c>
      <c r="G49" s="93" t="str">
        <f>ASC(申し込み表!N14)</f>
        <v/>
      </c>
      <c r="H49" s="93" t="str">
        <f>申し込み表!E14&amp;""</f>
        <v/>
      </c>
      <c r="I49" s="94" t="str">
        <f>申し込み表!G14&amp;""</f>
        <v/>
      </c>
      <c r="J49" s="94" t="str">
        <f>申し込み表!J14&amp;""</f>
        <v/>
      </c>
      <c r="K49" s="94" t="str">
        <f>申し込み表!K14&amp;""</f>
        <v/>
      </c>
    </row>
    <row r="50" spans="1:11" x14ac:dyDescent="0.15">
      <c r="A50" t="str">
        <f t="shared" si="0"/>
        <v/>
      </c>
      <c r="B50" s="93" t="str">
        <f>DBCS(申し込み表!$D$3)</f>
        <v/>
      </c>
      <c r="C50" s="93" t="str">
        <f>IF(申し込み表!$D$4="小学男子","小学",IF(申し込み表!$D$4="中学男子","中学","一般"))</f>
        <v>一般</v>
      </c>
      <c r="D50" s="93" t="s">
        <v>53</v>
      </c>
      <c r="E50" s="93" t="str">
        <f>申し込み表!B15&amp;""</f>
        <v/>
      </c>
      <c r="F50" s="93" t="str">
        <f>申し込み表!C15&amp;""</f>
        <v/>
      </c>
      <c r="G50" s="93" t="str">
        <f>申し込み表!N15</f>
        <v/>
      </c>
      <c r="H50" s="93" t="str">
        <f>申し込み表!E15&amp;""</f>
        <v/>
      </c>
      <c r="I50" s="94" t="str">
        <f>申し込み表!G15&amp;""</f>
        <v/>
      </c>
      <c r="J50" s="94" t="str">
        <f>申し込み表!J15&amp;""</f>
        <v/>
      </c>
      <c r="K50" s="94" t="str">
        <f>申し込み表!K15&amp;""</f>
        <v/>
      </c>
    </row>
    <row r="51" spans="1:11" x14ac:dyDescent="0.15">
      <c r="A51" t="str">
        <f t="shared" si="0"/>
        <v/>
      </c>
      <c r="B51" s="93" t="str">
        <f>DBCS(申し込み表!$D$3)</f>
        <v/>
      </c>
      <c r="C51" s="93" t="str">
        <f>IF(申し込み表!$D$4="小学男子","小学",IF(申し込み表!$D$4="中学男子","中学","一般"))</f>
        <v>一般</v>
      </c>
      <c r="D51" s="93" t="s">
        <v>53</v>
      </c>
      <c r="E51" s="93" t="str">
        <f>申し込み表!B16&amp;""</f>
        <v/>
      </c>
      <c r="F51" s="93" t="str">
        <f>申し込み表!C16&amp;""</f>
        <v/>
      </c>
      <c r="G51" s="93" t="str">
        <f>ASC(申し込み表!N16)</f>
        <v/>
      </c>
      <c r="H51" s="93" t="str">
        <f>申し込み表!E16&amp;""</f>
        <v/>
      </c>
      <c r="I51" s="94" t="str">
        <f>申し込み表!G16&amp;""</f>
        <v/>
      </c>
      <c r="J51" s="94" t="str">
        <f>申し込み表!J16&amp;""</f>
        <v/>
      </c>
      <c r="K51" s="94" t="str">
        <f>申し込み表!K16&amp;""</f>
        <v/>
      </c>
    </row>
    <row r="52" spans="1:11" x14ac:dyDescent="0.15">
      <c r="A52" t="str">
        <f t="shared" si="0"/>
        <v/>
      </c>
      <c r="B52" s="93" t="str">
        <f>DBCS(申し込み表!$D$3)</f>
        <v/>
      </c>
      <c r="C52" s="93" t="str">
        <f>IF(申し込み表!$D$4="小学男子","小学",IF(申し込み表!$D$4="中学男子","中学","一般"))</f>
        <v>一般</v>
      </c>
      <c r="D52" s="93" t="s">
        <v>53</v>
      </c>
      <c r="E52" s="93" t="str">
        <f>申し込み表!B17&amp;""</f>
        <v/>
      </c>
      <c r="F52" s="93" t="str">
        <f>申し込み表!C17&amp;""</f>
        <v/>
      </c>
      <c r="G52" s="93" t="str">
        <f>ASC(申し込み表!N17)</f>
        <v/>
      </c>
      <c r="H52" s="93" t="str">
        <f>申し込み表!E17&amp;""</f>
        <v/>
      </c>
      <c r="I52" s="94" t="str">
        <f>申し込み表!G17&amp;""</f>
        <v/>
      </c>
      <c r="J52" s="94" t="str">
        <f>申し込み表!J17&amp;""</f>
        <v/>
      </c>
      <c r="K52" s="94" t="str">
        <f>申し込み表!K17&amp;""</f>
        <v/>
      </c>
    </row>
    <row r="53" spans="1:11" x14ac:dyDescent="0.15">
      <c r="A53" t="str">
        <f t="shared" si="0"/>
        <v/>
      </c>
      <c r="B53" s="93" t="str">
        <f>DBCS(申し込み表!$D$3)</f>
        <v/>
      </c>
      <c r="C53" s="93" t="str">
        <f>IF(申し込み表!$D$4="小学男子","小学",IF(申し込み表!$D$4="中学男子","中学","一般"))</f>
        <v>一般</v>
      </c>
      <c r="D53" s="93" t="s">
        <v>53</v>
      </c>
      <c r="E53" s="93" t="str">
        <f>申し込み表!B18&amp;""</f>
        <v/>
      </c>
      <c r="F53" s="93" t="str">
        <f>申し込み表!C18&amp;""</f>
        <v/>
      </c>
      <c r="G53" s="93" t="str">
        <f>申し込み表!N18</f>
        <v/>
      </c>
      <c r="H53" s="93" t="str">
        <f>申し込み表!E18&amp;""</f>
        <v/>
      </c>
      <c r="I53" s="94" t="str">
        <f>申し込み表!G18&amp;""</f>
        <v/>
      </c>
      <c r="J53" s="94" t="str">
        <f>申し込み表!J18&amp;""</f>
        <v/>
      </c>
      <c r="K53" s="94" t="str">
        <f>申し込み表!K18&amp;""</f>
        <v/>
      </c>
    </row>
    <row r="54" spans="1:11" x14ac:dyDescent="0.15">
      <c r="A54" t="str">
        <f t="shared" si="0"/>
        <v/>
      </c>
      <c r="B54" s="93" t="str">
        <f>DBCS(申し込み表!$D$3)</f>
        <v/>
      </c>
      <c r="C54" s="93" t="str">
        <f>IF(申し込み表!$D$4="小学男子","小学",IF(申し込み表!$D$4="中学男子","中学","一般"))</f>
        <v>一般</v>
      </c>
      <c r="D54" s="93" t="s">
        <v>53</v>
      </c>
      <c r="E54" s="93" t="str">
        <f>申し込み表!B19&amp;""</f>
        <v/>
      </c>
      <c r="F54" s="93" t="str">
        <f>申し込み表!C19&amp;""</f>
        <v/>
      </c>
      <c r="G54" s="93" t="str">
        <f>申し込み表!N19</f>
        <v/>
      </c>
      <c r="H54" s="93" t="str">
        <f>申し込み表!E19&amp;""</f>
        <v/>
      </c>
      <c r="I54" s="94" t="str">
        <f>申し込み表!G19&amp;""</f>
        <v/>
      </c>
      <c r="J54" s="94" t="str">
        <f>申し込み表!J19&amp;""</f>
        <v/>
      </c>
      <c r="K54" s="94" t="str">
        <f>申し込み表!K19&amp;""</f>
        <v/>
      </c>
    </row>
    <row r="55" spans="1:11" x14ac:dyDescent="0.15">
      <c r="A55" t="str">
        <f t="shared" si="0"/>
        <v/>
      </c>
      <c r="B55" s="93" t="str">
        <f>DBCS(申し込み表!$D$3)</f>
        <v/>
      </c>
      <c r="C55" s="93" t="str">
        <f>IF(申し込み表!$D$4="小学男子","小学",IF(申し込み表!$D$4="中学男子","中学","一般"))</f>
        <v>一般</v>
      </c>
      <c r="D55" s="93" t="s">
        <v>53</v>
      </c>
      <c r="E55" s="93" t="str">
        <f>申し込み表!B20&amp;""</f>
        <v/>
      </c>
      <c r="F55" s="93" t="str">
        <f>申し込み表!C20&amp;""</f>
        <v/>
      </c>
      <c r="G55" s="93" t="str">
        <f>ASC(申し込み表!N20)</f>
        <v/>
      </c>
      <c r="H55" s="93" t="str">
        <f>申し込み表!E20&amp;""</f>
        <v/>
      </c>
      <c r="I55" s="94" t="str">
        <f>申し込み表!G20&amp;""</f>
        <v/>
      </c>
      <c r="J55" s="94" t="str">
        <f>申し込み表!J20&amp;""</f>
        <v/>
      </c>
      <c r="K55" s="94" t="str">
        <f>申し込み表!K20&amp;""</f>
        <v/>
      </c>
    </row>
    <row r="56" spans="1:11" x14ac:dyDescent="0.15">
      <c r="A56" t="str">
        <f t="shared" si="0"/>
        <v/>
      </c>
      <c r="B56" s="93" t="str">
        <f>DBCS(申し込み表!$D$3)</f>
        <v/>
      </c>
      <c r="C56" s="93" t="str">
        <f>IF(申し込み表!$D$4="小学男子","小学",IF(申し込み表!$D$4="中学男子","中学","一般"))</f>
        <v>一般</v>
      </c>
      <c r="D56" s="93" t="s">
        <v>53</v>
      </c>
      <c r="E56" s="93" t="str">
        <f>申し込み表!B21&amp;""</f>
        <v/>
      </c>
      <c r="F56" s="93" t="str">
        <f>申し込み表!C21&amp;""</f>
        <v/>
      </c>
      <c r="G56" s="93" t="str">
        <f>ASC(申し込み表!N21)</f>
        <v/>
      </c>
      <c r="H56" s="93" t="str">
        <f>申し込み表!E21&amp;""</f>
        <v/>
      </c>
      <c r="I56" s="94" t="str">
        <f>申し込み表!G21&amp;""</f>
        <v/>
      </c>
      <c r="J56" s="94" t="str">
        <f>申し込み表!J21&amp;""</f>
        <v/>
      </c>
      <c r="K56" s="94" t="str">
        <f>申し込み表!K21&amp;""</f>
        <v/>
      </c>
    </row>
    <row r="57" spans="1:11" x14ac:dyDescent="0.15">
      <c r="A57" t="str">
        <f t="shared" si="0"/>
        <v/>
      </c>
      <c r="B57" s="93" t="str">
        <f>DBCS(申し込み表!$D$3)</f>
        <v/>
      </c>
      <c r="C57" s="93" t="str">
        <f>IF(申し込み表!$D$4="小学男子","小学",IF(申し込み表!$D$4="中学男子","中学","一般"))</f>
        <v>一般</v>
      </c>
      <c r="D57" s="93" t="s">
        <v>53</v>
      </c>
      <c r="E57" s="93" t="str">
        <f>申し込み表!B22&amp;""</f>
        <v/>
      </c>
      <c r="F57" s="93" t="str">
        <f>申し込み表!C22&amp;""</f>
        <v/>
      </c>
      <c r="G57" s="93" t="str">
        <f>申し込み表!N22</f>
        <v/>
      </c>
      <c r="H57" s="93" t="str">
        <f>申し込み表!E22&amp;""</f>
        <v/>
      </c>
      <c r="I57" s="94" t="str">
        <f>申し込み表!G22&amp;""</f>
        <v/>
      </c>
      <c r="J57" s="94" t="str">
        <f>申し込み表!J22&amp;""</f>
        <v/>
      </c>
      <c r="K57" s="94" t="str">
        <f>申し込み表!K22&amp;""</f>
        <v/>
      </c>
    </row>
    <row r="58" spans="1:11" x14ac:dyDescent="0.15">
      <c r="A58" t="str">
        <f t="shared" si="0"/>
        <v/>
      </c>
      <c r="B58" s="93" t="str">
        <f>DBCS(申し込み表!$D$3)</f>
        <v/>
      </c>
      <c r="C58" s="93" t="str">
        <f>IF(申し込み表!$D$4="小学男子","小学",IF(申し込み表!$D$4="中学男子","中学","一般"))</f>
        <v>一般</v>
      </c>
      <c r="D58" s="93" t="s">
        <v>53</v>
      </c>
      <c r="E58" s="93" t="str">
        <f>申し込み表!B23&amp;""</f>
        <v/>
      </c>
      <c r="F58" s="93" t="str">
        <f>申し込み表!C23&amp;""</f>
        <v/>
      </c>
      <c r="G58" s="93" t="str">
        <f>申し込み表!N23</f>
        <v/>
      </c>
      <c r="H58" s="93" t="str">
        <f>申し込み表!E23&amp;""</f>
        <v/>
      </c>
      <c r="I58" s="94" t="str">
        <f>申し込み表!G23&amp;""</f>
        <v/>
      </c>
      <c r="J58" s="94" t="str">
        <f>申し込み表!J23&amp;""</f>
        <v/>
      </c>
      <c r="K58" s="94" t="str">
        <f>申し込み表!K23&amp;""</f>
        <v/>
      </c>
    </row>
    <row r="59" spans="1:11" x14ac:dyDescent="0.15">
      <c r="A59" t="str">
        <f t="shared" si="0"/>
        <v/>
      </c>
      <c r="B59" s="93" t="str">
        <f>DBCS(申し込み表!$D$3)</f>
        <v/>
      </c>
      <c r="C59" s="93" t="str">
        <f>IF(申し込み表!$D$4="小学男子","小学",IF(申し込み表!$D$4="中学男子","中学","一般"))</f>
        <v>一般</v>
      </c>
      <c r="D59" s="93" t="s">
        <v>53</v>
      </c>
      <c r="E59" s="93" t="str">
        <f>申し込み表!B24&amp;""</f>
        <v/>
      </c>
      <c r="F59" s="93" t="str">
        <f>申し込み表!C24&amp;""</f>
        <v/>
      </c>
      <c r="G59" s="93" t="str">
        <f>申し込み表!N24</f>
        <v/>
      </c>
      <c r="H59" s="93" t="str">
        <f>申し込み表!E24&amp;""</f>
        <v/>
      </c>
      <c r="I59" s="94" t="str">
        <f>申し込み表!G24&amp;""</f>
        <v/>
      </c>
      <c r="J59" s="94" t="str">
        <f>申し込み表!J24&amp;""</f>
        <v/>
      </c>
      <c r="K59" s="94" t="str">
        <f>申し込み表!K24&amp;""</f>
        <v/>
      </c>
    </row>
    <row r="60" spans="1:11" x14ac:dyDescent="0.15">
      <c r="A60" t="str">
        <f t="shared" si="0"/>
        <v/>
      </c>
      <c r="B60" s="93" t="str">
        <f>DBCS(申し込み表!$D$3)</f>
        <v/>
      </c>
      <c r="C60" s="93" t="str">
        <f>IF(申し込み表!$D$4="小学男子","小学",IF(申し込み表!$D$4="中学男子","中学","一般"))</f>
        <v>一般</v>
      </c>
      <c r="D60" s="93" t="s">
        <v>53</v>
      </c>
      <c r="E60" s="93" t="str">
        <f>申し込み表!B25&amp;""</f>
        <v/>
      </c>
      <c r="F60" s="93" t="str">
        <f>申し込み表!C25&amp;""</f>
        <v/>
      </c>
      <c r="G60" s="93" t="str">
        <f>申し込み表!N25</f>
        <v/>
      </c>
      <c r="H60" s="93" t="str">
        <f>申し込み表!E25&amp;""</f>
        <v/>
      </c>
      <c r="I60" s="94" t="str">
        <f>申し込み表!G25&amp;""</f>
        <v/>
      </c>
      <c r="J60" s="94" t="str">
        <f>申し込み表!J25&amp;""</f>
        <v/>
      </c>
      <c r="K60" s="94" t="str">
        <f>申し込み表!K25&amp;""</f>
        <v/>
      </c>
    </row>
    <row r="61" spans="1:11" x14ac:dyDescent="0.15">
      <c r="A61" t="str">
        <f t="shared" si="0"/>
        <v/>
      </c>
      <c r="B61" s="93" t="str">
        <f>DBCS(申し込み表!$D$3)</f>
        <v/>
      </c>
      <c r="C61" s="93" t="str">
        <f>IF(申し込み表!$D$4="小学男子","小学",IF(申し込み表!$D$4="中学男子","中学","一般"))</f>
        <v>一般</v>
      </c>
      <c r="D61" s="93" t="s">
        <v>53</v>
      </c>
      <c r="E61" s="93" t="str">
        <f>申し込み表!B26&amp;""</f>
        <v/>
      </c>
      <c r="F61" s="93" t="str">
        <f>申し込み表!C26&amp;""</f>
        <v/>
      </c>
      <c r="G61" s="93" t="str">
        <f>申し込み表!N26</f>
        <v/>
      </c>
      <c r="H61" s="93" t="str">
        <f>申し込み表!E26&amp;""</f>
        <v/>
      </c>
      <c r="I61" s="94" t="str">
        <f>申し込み表!G26&amp;""</f>
        <v/>
      </c>
      <c r="J61" s="94" t="str">
        <f>申し込み表!J26&amp;""</f>
        <v/>
      </c>
      <c r="K61" s="94" t="str">
        <f>申し込み表!K26&amp;""</f>
        <v/>
      </c>
    </row>
    <row r="62" spans="1:11" x14ac:dyDescent="0.15">
      <c r="A62" t="str">
        <f t="shared" si="0"/>
        <v/>
      </c>
      <c r="B62" s="93" t="str">
        <f>DBCS(申し込み表!$D$3)</f>
        <v/>
      </c>
      <c r="C62" s="93" t="str">
        <f>IF(申し込み表!$D$4="小学男子","小学",IF(申し込み表!$D$4="中学男子","中学","一般"))</f>
        <v>一般</v>
      </c>
      <c r="D62" s="93" t="s">
        <v>53</v>
      </c>
      <c r="E62" s="93" t="str">
        <f>申し込み表!B27&amp;""</f>
        <v/>
      </c>
      <c r="F62" s="93" t="str">
        <f>申し込み表!C27&amp;""</f>
        <v/>
      </c>
      <c r="G62" s="93" t="str">
        <f>ASC(申し込み表!N27)</f>
        <v/>
      </c>
      <c r="H62" s="93" t="str">
        <f>申し込み表!E27&amp;""</f>
        <v/>
      </c>
      <c r="I62" s="94" t="str">
        <f>申し込み表!G27&amp;""</f>
        <v/>
      </c>
      <c r="J62" s="94" t="str">
        <f>申し込み表!J27&amp;""</f>
        <v/>
      </c>
      <c r="K62" s="94" t="str">
        <f>申し込み表!K27&amp;""</f>
        <v/>
      </c>
    </row>
    <row r="63" spans="1:11" x14ac:dyDescent="0.15">
      <c r="A63" t="str">
        <f t="shared" si="0"/>
        <v/>
      </c>
      <c r="B63" s="93" t="str">
        <f>DBCS(申し込み表!$D$3)</f>
        <v/>
      </c>
      <c r="C63" s="93" t="str">
        <f>IF(申し込み表!$D$4="小学男子","小学",IF(申し込み表!$D$4="中学男子","中学","一般"))</f>
        <v>一般</v>
      </c>
      <c r="D63" s="93" t="s">
        <v>53</v>
      </c>
      <c r="E63" s="93" t="str">
        <f>申し込み表!B28&amp;""</f>
        <v/>
      </c>
      <c r="F63" s="93" t="str">
        <f>申し込み表!C28&amp;""</f>
        <v/>
      </c>
      <c r="G63" s="93" t="str">
        <f>ASC(申し込み表!N28)</f>
        <v/>
      </c>
      <c r="H63" s="93" t="str">
        <f>申し込み表!E28&amp;""</f>
        <v/>
      </c>
      <c r="I63" s="94" t="str">
        <f>申し込み表!G28&amp;""</f>
        <v/>
      </c>
      <c r="J63" s="94" t="str">
        <f>申し込み表!J28&amp;""</f>
        <v/>
      </c>
      <c r="K63" s="94" t="str">
        <f>申し込み表!K28&amp;""</f>
        <v/>
      </c>
    </row>
    <row r="64" spans="1:11" x14ac:dyDescent="0.15">
      <c r="A64" t="str">
        <f t="shared" si="0"/>
        <v/>
      </c>
      <c r="B64" s="93" t="str">
        <f>DBCS(申し込み表!$D$3)</f>
        <v/>
      </c>
      <c r="C64" s="93" t="str">
        <f>IF(申し込み表!$D$4="小学男子","小学",IF(申し込み表!$D$4="中学男子","中学","一般"))</f>
        <v>一般</v>
      </c>
      <c r="D64" s="93" t="s">
        <v>53</v>
      </c>
      <c r="E64" s="93" t="str">
        <f>申し込み表!B29&amp;""</f>
        <v/>
      </c>
      <c r="F64" s="93" t="str">
        <f>申し込み表!C29&amp;""</f>
        <v/>
      </c>
      <c r="G64" s="93" t="str">
        <f>ASC(申し込み表!N29)</f>
        <v/>
      </c>
      <c r="H64" s="93" t="str">
        <f>申し込み表!E29&amp;""</f>
        <v/>
      </c>
      <c r="I64" s="94" t="str">
        <f>申し込み表!G29&amp;""</f>
        <v/>
      </c>
      <c r="J64" s="94" t="str">
        <f>申し込み表!J29&amp;""</f>
        <v/>
      </c>
      <c r="K64" s="94" t="str">
        <f>申し込み表!K29&amp;""</f>
        <v/>
      </c>
    </row>
    <row r="65" spans="1:11" x14ac:dyDescent="0.15">
      <c r="A65" t="str">
        <f t="shared" si="0"/>
        <v/>
      </c>
      <c r="B65" s="93" t="str">
        <f>DBCS(申し込み表!$D$3)</f>
        <v/>
      </c>
      <c r="C65" s="93" t="str">
        <f>IF(申し込み表!$D$4="小学男子","小学",IF(申し込み表!$D$4="中学男子","中学","一般"))</f>
        <v>一般</v>
      </c>
      <c r="D65" s="93" t="s">
        <v>53</v>
      </c>
      <c r="E65" s="93" t="str">
        <f>申し込み表!B30&amp;""</f>
        <v/>
      </c>
      <c r="F65" s="93" t="str">
        <f>申し込み表!C30&amp;""</f>
        <v/>
      </c>
      <c r="G65" s="93" t="str">
        <f>ASC(申し込み表!N30)</f>
        <v/>
      </c>
      <c r="H65" s="93" t="str">
        <f>申し込み表!E30&amp;""</f>
        <v/>
      </c>
      <c r="I65" s="94" t="str">
        <f>申し込み表!G30&amp;""</f>
        <v/>
      </c>
      <c r="J65" s="94" t="str">
        <f>申し込み表!J30&amp;""</f>
        <v/>
      </c>
      <c r="K65" s="94" t="str">
        <f>申し込み表!K30&amp;""</f>
        <v/>
      </c>
    </row>
    <row r="66" spans="1:11" x14ac:dyDescent="0.15">
      <c r="A66" t="str">
        <f t="shared" si="0"/>
        <v/>
      </c>
      <c r="B66" s="93" t="str">
        <f>DBCS(申し込み表!$D$3)</f>
        <v/>
      </c>
      <c r="C66" s="93" t="str">
        <f>IF(申し込み表!$D$4="小学男子","小学",IF(申し込み表!$D$4="中学男子","中学","一般"))</f>
        <v>一般</v>
      </c>
      <c r="D66" s="93" t="s">
        <v>53</v>
      </c>
      <c r="E66" s="93" t="str">
        <f>申し込み表!B31&amp;""</f>
        <v/>
      </c>
      <c r="F66" s="93" t="str">
        <f>申し込み表!C31&amp;""</f>
        <v/>
      </c>
      <c r="G66" s="93" t="str">
        <f>ASC(申し込み表!N31)</f>
        <v/>
      </c>
      <c r="H66" s="93" t="str">
        <f>申し込み表!E31&amp;""</f>
        <v/>
      </c>
      <c r="I66" s="94" t="str">
        <f>申し込み表!G31&amp;""</f>
        <v/>
      </c>
      <c r="J66" s="94" t="str">
        <f>申し込み表!J31&amp;""</f>
        <v/>
      </c>
      <c r="K66" s="94" t="str">
        <f>申し込み表!K31&amp;""</f>
        <v/>
      </c>
    </row>
    <row r="67" spans="1:11" x14ac:dyDescent="0.15">
      <c r="A67" t="str">
        <f t="shared" si="0"/>
        <v/>
      </c>
      <c r="B67" s="93" t="str">
        <f>DBCS(申し込み表!$D$3)</f>
        <v/>
      </c>
      <c r="C67" s="93" t="str">
        <f>IF(申し込み表!$D$4="小学男子","小学",IF(申し込み表!$D$4="中学男子","中学","一般"))</f>
        <v>一般</v>
      </c>
      <c r="D67" s="93" t="s">
        <v>53</v>
      </c>
      <c r="E67" s="93" t="str">
        <f>申し込み表!B32&amp;""</f>
        <v/>
      </c>
      <c r="F67" s="93" t="str">
        <f>申し込み表!C32&amp;""</f>
        <v/>
      </c>
      <c r="G67" s="93" t="str">
        <f>ASC(申し込み表!N32)</f>
        <v/>
      </c>
      <c r="H67" s="93" t="str">
        <f>申し込み表!E32&amp;""</f>
        <v/>
      </c>
      <c r="I67" s="94" t="str">
        <f>申し込み表!G32&amp;""</f>
        <v/>
      </c>
      <c r="J67" s="94" t="str">
        <f>申し込み表!J32&amp;""</f>
        <v/>
      </c>
      <c r="K67" s="94" t="str">
        <f>申し込み表!K32&amp;""</f>
        <v/>
      </c>
    </row>
    <row r="68" spans="1:11" x14ac:dyDescent="0.15">
      <c r="A68" t="str">
        <f t="shared" si="0"/>
        <v/>
      </c>
      <c r="B68" s="93" t="str">
        <f>DBCS(申し込み表!$D$3)</f>
        <v/>
      </c>
      <c r="C68" s="93" t="str">
        <f>IF(申し込み表!$D$4="小学男子","小学",IF(申し込み表!$D$4="中学男子","中学","一般"))</f>
        <v>一般</v>
      </c>
      <c r="D68" s="93" t="s">
        <v>53</v>
      </c>
      <c r="E68" s="93" t="str">
        <f>申し込み表!B33&amp;""</f>
        <v/>
      </c>
      <c r="F68" s="93" t="str">
        <f>申し込み表!C33&amp;""</f>
        <v/>
      </c>
      <c r="G68" s="93" t="str">
        <f>ASC(申し込み表!N33)</f>
        <v/>
      </c>
      <c r="H68" s="93" t="str">
        <f>申し込み表!E33&amp;""</f>
        <v/>
      </c>
      <c r="I68" s="94" t="str">
        <f>申し込み表!G33&amp;""</f>
        <v/>
      </c>
      <c r="J68" s="94" t="str">
        <f>申し込み表!J33&amp;""</f>
        <v/>
      </c>
      <c r="K68" s="94" t="str">
        <f>申し込み表!K33&amp;""</f>
        <v/>
      </c>
    </row>
    <row r="69" spans="1:11" x14ac:dyDescent="0.15">
      <c r="A69" t="str">
        <f t="shared" si="0"/>
        <v/>
      </c>
      <c r="B69" s="93" t="str">
        <f>DBCS(申し込み表!$D$3)</f>
        <v/>
      </c>
      <c r="C69" s="93" t="str">
        <f>IF(申し込み表!$D$4="小学男子","小学",IF(申し込み表!$D$4="中学男子","中学","一般"))</f>
        <v>一般</v>
      </c>
      <c r="D69" s="93" t="s">
        <v>53</v>
      </c>
      <c r="E69" s="93" t="str">
        <f>申し込み表!B34&amp;""</f>
        <v/>
      </c>
      <c r="F69" s="93" t="str">
        <f>申し込み表!C34&amp;""</f>
        <v/>
      </c>
      <c r="G69" s="93" t="str">
        <f>ASC(申し込み表!N34)</f>
        <v/>
      </c>
      <c r="H69" s="93" t="str">
        <f>申し込み表!E34&amp;""</f>
        <v/>
      </c>
      <c r="I69" s="94" t="str">
        <f>申し込み表!G34&amp;""</f>
        <v/>
      </c>
      <c r="J69" s="94" t="str">
        <f>申し込み表!J34&amp;""</f>
        <v/>
      </c>
      <c r="K69" s="94" t="str">
        <f>申し込み表!K34&amp;""</f>
        <v/>
      </c>
    </row>
    <row r="70" spans="1:11" x14ac:dyDescent="0.15">
      <c r="A70" t="str">
        <f t="shared" si="0"/>
        <v/>
      </c>
      <c r="B70" s="93" t="str">
        <f>DBCS(申し込み表!$D$3)</f>
        <v/>
      </c>
      <c r="C70" s="93" t="str">
        <f>IF(申し込み表!$D$4="小学男子","小学",IF(申し込み表!$D$4="中学男子","中学","一般"))</f>
        <v>一般</v>
      </c>
      <c r="D70" s="93" t="s">
        <v>53</v>
      </c>
      <c r="E70" s="93" t="str">
        <f>申し込み表!B35&amp;""</f>
        <v/>
      </c>
      <c r="F70" s="93" t="str">
        <f>申し込み表!C35&amp;""</f>
        <v/>
      </c>
      <c r="G70" s="93" t="str">
        <f>ASC(申し込み表!N35)</f>
        <v/>
      </c>
      <c r="H70" s="93" t="str">
        <f>申し込み表!E35&amp;""</f>
        <v/>
      </c>
      <c r="I70" s="94" t="str">
        <f>申し込み表!G35&amp;""</f>
        <v/>
      </c>
      <c r="J70" s="94" t="str">
        <f>申し込み表!J35&amp;""</f>
        <v/>
      </c>
      <c r="K70" s="94" t="str">
        <f>申し込み表!K35&amp;""</f>
        <v/>
      </c>
    </row>
    <row r="71" spans="1:11" x14ac:dyDescent="0.15">
      <c r="A71" t="str">
        <f t="shared" si="0"/>
        <v/>
      </c>
      <c r="B71" s="93" t="str">
        <f>DBCS(申し込み表!$D$3)</f>
        <v/>
      </c>
      <c r="C71" s="93" t="str">
        <f>IF(申し込み表!$D$4="小学男子","小学",IF(申し込み表!$D$4="中学男子","中学","一般"))</f>
        <v>一般</v>
      </c>
      <c r="D71" s="93" t="s">
        <v>53</v>
      </c>
      <c r="E71" s="93" t="str">
        <f>申し込み表!B36&amp;""</f>
        <v/>
      </c>
      <c r="F71" s="93" t="str">
        <f>申し込み表!C36&amp;""</f>
        <v/>
      </c>
      <c r="G71" s="93" t="str">
        <f>ASC(申し込み表!N36)</f>
        <v/>
      </c>
      <c r="H71" s="93" t="str">
        <f>申し込み表!E36&amp;""</f>
        <v/>
      </c>
      <c r="I71" s="94" t="str">
        <f>申し込み表!G36&amp;""</f>
        <v/>
      </c>
      <c r="J71" s="94" t="str">
        <f>申し込み表!J36&amp;""</f>
        <v/>
      </c>
      <c r="K71" s="94" t="str">
        <f>申し込み表!K36&amp;""</f>
        <v/>
      </c>
    </row>
    <row r="72" spans="1:11" x14ac:dyDescent="0.15">
      <c r="A72" t="str">
        <f t="shared" si="0"/>
        <v/>
      </c>
      <c r="B72" s="93" t="str">
        <f>DBCS(申し込み表!$D$3)</f>
        <v/>
      </c>
      <c r="C72" s="93" t="str">
        <f>IF(申し込み表!$D$4="小学男子","小学",IF(申し込み表!$D$4="中学男子","中学","一般"))</f>
        <v>一般</v>
      </c>
      <c r="D72" s="93" t="s">
        <v>53</v>
      </c>
      <c r="E72" s="93" t="str">
        <f>申し込み表!B37&amp;""</f>
        <v/>
      </c>
      <c r="F72" s="93" t="str">
        <f>申し込み表!C37&amp;""</f>
        <v/>
      </c>
      <c r="G72" s="93" t="str">
        <f>ASC(申し込み表!N37)</f>
        <v/>
      </c>
      <c r="H72" s="93" t="str">
        <f>申し込み表!E37&amp;""</f>
        <v/>
      </c>
      <c r="I72" s="94" t="str">
        <f>申し込み表!G37&amp;""</f>
        <v/>
      </c>
      <c r="J72" s="94" t="str">
        <f>申し込み表!J37&amp;""</f>
        <v/>
      </c>
      <c r="K72" s="94" t="str">
        <f>申し込み表!K37&amp;""</f>
        <v/>
      </c>
    </row>
    <row r="73" spans="1:11" x14ac:dyDescent="0.15">
      <c r="A73" t="str">
        <f t="shared" si="0"/>
        <v/>
      </c>
      <c r="B73" s="93" t="str">
        <f>DBCS(申し込み表!$D$3)</f>
        <v/>
      </c>
      <c r="C73" s="93" t="str">
        <f>IF(申し込み表!$D$4="小学男子","小学",IF(申し込み表!$D$4="中学男子","中学","一般"))</f>
        <v>一般</v>
      </c>
      <c r="D73" s="93" t="s">
        <v>53</v>
      </c>
      <c r="E73" s="93" t="str">
        <f>申し込み表!B38&amp;""</f>
        <v/>
      </c>
      <c r="F73" s="93" t="str">
        <f>申し込み表!C38&amp;""</f>
        <v/>
      </c>
      <c r="G73" s="93" t="str">
        <f>ASC(申し込み表!N38)</f>
        <v/>
      </c>
      <c r="H73" s="93" t="str">
        <f>申し込み表!E38&amp;""</f>
        <v/>
      </c>
      <c r="I73" s="94" t="str">
        <f>申し込み表!G38&amp;""</f>
        <v/>
      </c>
      <c r="J73" s="94" t="str">
        <f>申し込み表!J38&amp;""</f>
        <v/>
      </c>
      <c r="K73" s="94" t="str">
        <f>申し込み表!K38&amp;""</f>
        <v/>
      </c>
    </row>
    <row r="74" spans="1:11" x14ac:dyDescent="0.15">
      <c r="A74" t="str">
        <f t="shared" si="0"/>
        <v/>
      </c>
      <c r="B74" s="93" t="str">
        <f>DBCS(申し込み表!$D$3)</f>
        <v/>
      </c>
      <c r="C74" s="93" t="str">
        <f>IF(申し込み表!$D$4="小学男子","小学",IF(申し込み表!$D$4="中学男子","中学","一般"))</f>
        <v>一般</v>
      </c>
      <c r="D74" s="93" t="s">
        <v>53</v>
      </c>
      <c r="E74" s="93" t="str">
        <f>申し込み表!B39&amp;""</f>
        <v/>
      </c>
      <c r="F74" s="93" t="str">
        <f>申し込み表!C39&amp;""</f>
        <v/>
      </c>
      <c r="G74" s="93" t="str">
        <f>ASC(申し込み表!N39)</f>
        <v/>
      </c>
      <c r="H74" s="93" t="str">
        <f>申し込み表!E39&amp;""</f>
        <v/>
      </c>
      <c r="I74" s="94" t="str">
        <f>申し込み表!G39&amp;""</f>
        <v/>
      </c>
      <c r="J74" s="94" t="str">
        <f>申し込み表!J39&amp;""</f>
        <v/>
      </c>
      <c r="K74" s="94" t="str">
        <f>申し込み表!K39&amp;""</f>
        <v/>
      </c>
    </row>
    <row r="75" spans="1:11" x14ac:dyDescent="0.15">
      <c r="A75" t="str">
        <f t="shared" si="0"/>
        <v/>
      </c>
      <c r="B75" s="93" t="str">
        <f>DBCS(申し込み表!$D$3)</f>
        <v/>
      </c>
      <c r="C75" s="93" t="str">
        <f>IF(申し込み表!$D$4="小学男子","小学",IF(申し込み表!$D$4="中学男子","中学","一般"))</f>
        <v>一般</v>
      </c>
      <c r="D75" s="93" t="s">
        <v>53</v>
      </c>
      <c r="E75" s="93" t="str">
        <f>申し込み表!B40&amp;""</f>
        <v/>
      </c>
      <c r="F75" s="93" t="str">
        <f>申し込み表!C40&amp;""</f>
        <v/>
      </c>
      <c r="G75" s="93" t="str">
        <f>ASC(申し込み表!N40)</f>
        <v/>
      </c>
      <c r="H75" s="93" t="str">
        <f>申し込み表!E40&amp;""</f>
        <v/>
      </c>
      <c r="I75" s="94" t="str">
        <f>申し込み表!G40&amp;""</f>
        <v/>
      </c>
      <c r="J75" s="94" t="str">
        <f>申し込み表!J40&amp;""</f>
        <v/>
      </c>
      <c r="K75" s="94" t="str">
        <f>申し込み表!K40&amp;""</f>
        <v/>
      </c>
    </row>
    <row r="76" spans="1:11" x14ac:dyDescent="0.15">
      <c r="A76" t="str">
        <f t="shared" si="0"/>
        <v/>
      </c>
      <c r="B76" s="93" t="str">
        <f>DBCS(申し込み表!$D$3)</f>
        <v/>
      </c>
      <c r="C76" s="93" t="str">
        <f>IF(申し込み表!$D$4="小学男子","小学",IF(申し込み表!$D$4="中学男子","中学","一般"))</f>
        <v>一般</v>
      </c>
      <c r="D76" s="93" t="s">
        <v>53</v>
      </c>
      <c r="E76" s="93" t="str">
        <f>申し込み表!B41&amp;""</f>
        <v/>
      </c>
      <c r="F76" s="93" t="str">
        <f>申し込み表!C41&amp;""</f>
        <v/>
      </c>
      <c r="G76" s="93" t="str">
        <f>ASC(申し込み表!N41)</f>
        <v/>
      </c>
      <c r="H76" s="93" t="str">
        <f>申し込み表!E41&amp;""</f>
        <v/>
      </c>
      <c r="I76" s="94" t="str">
        <f>申し込み表!G41&amp;""</f>
        <v/>
      </c>
      <c r="J76" s="94" t="str">
        <f>申し込み表!J41&amp;""</f>
        <v/>
      </c>
      <c r="K76" s="94" t="str">
        <f>申し込み表!K41&amp;""</f>
        <v/>
      </c>
    </row>
    <row r="77" spans="1:11" x14ac:dyDescent="0.15">
      <c r="A77" t="str">
        <f t="shared" si="0"/>
        <v/>
      </c>
      <c r="B77" s="93" t="str">
        <f>DBCS(申し込み表!$D$3)</f>
        <v/>
      </c>
      <c r="C77" s="93" t="str">
        <f>IF(申し込み表!$D$4="小学男子","小学",IF(申し込み表!$D$4="中学男子","中学","一般"))</f>
        <v>一般</v>
      </c>
      <c r="D77" s="93" t="s">
        <v>53</v>
      </c>
      <c r="E77" s="93" t="str">
        <f>申し込み表!B42&amp;""</f>
        <v/>
      </c>
      <c r="F77" s="93" t="str">
        <f>申し込み表!C42&amp;""</f>
        <v/>
      </c>
      <c r="G77" s="93" t="str">
        <f>ASC(申し込み表!N42)</f>
        <v/>
      </c>
      <c r="H77" s="93" t="str">
        <f>申し込み表!E42&amp;""</f>
        <v/>
      </c>
      <c r="I77" s="94" t="str">
        <f>申し込み表!G42&amp;""</f>
        <v/>
      </c>
      <c r="J77" s="94" t="str">
        <f>申し込み表!J42&amp;""</f>
        <v/>
      </c>
      <c r="K77" s="94" t="str">
        <f>申し込み表!K42&amp;""</f>
        <v/>
      </c>
    </row>
    <row r="78" spans="1:11" x14ac:dyDescent="0.15">
      <c r="A78" t="str">
        <f t="shared" si="0"/>
        <v/>
      </c>
      <c r="B78" s="93" t="str">
        <f>DBCS(申し込み表!$D$3)</f>
        <v/>
      </c>
      <c r="C78" s="93" t="str">
        <f>IF(申し込み表!$D$4="小学男子","小学",IF(申し込み表!$D$4="中学男子","中学","一般"))</f>
        <v>一般</v>
      </c>
      <c r="D78" s="93" t="s">
        <v>53</v>
      </c>
      <c r="E78" s="93" t="str">
        <f>申し込み表!B43&amp;""</f>
        <v/>
      </c>
      <c r="F78" s="93" t="str">
        <f>申し込み表!C43&amp;""</f>
        <v/>
      </c>
      <c r="G78" s="93" t="str">
        <f>ASC(申し込み表!N43)</f>
        <v/>
      </c>
      <c r="H78" s="93" t="str">
        <f>申し込み表!E43&amp;""</f>
        <v/>
      </c>
      <c r="I78" s="94" t="str">
        <f>申し込み表!G43&amp;""</f>
        <v/>
      </c>
      <c r="J78" s="94" t="str">
        <f>申し込み表!J43&amp;""</f>
        <v/>
      </c>
      <c r="K78" s="94" t="str">
        <f>申し込み表!K43&amp;""</f>
        <v/>
      </c>
    </row>
    <row r="79" spans="1:11" x14ac:dyDescent="0.15">
      <c r="A79" t="str">
        <f t="shared" si="0"/>
        <v/>
      </c>
      <c r="B79" s="93" t="str">
        <f>DBCS(申し込み表!$D$3)</f>
        <v/>
      </c>
      <c r="C79" s="93" t="str">
        <f>IF(申し込み表!$D$4="小学男子","小学",IF(申し込み表!$D$4="中学男子","中学","一般"))</f>
        <v>一般</v>
      </c>
      <c r="D79" s="93" t="s">
        <v>53</v>
      </c>
      <c r="E79" s="93" t="str">
        <f>申し込み表!B44&amp;""</f>
        <v/>
      </c>
      <c r="F79" s="93" t="str">
        <f>申し込み表!C44&amp;""</f>
        <v/>
      </c>
      <c r="G79" s="93" t="str">
        <f>ASC(申し込み表!N44)</f>
        <v/>
      </c>
      <c r="H79" s="93" t="str">
        <f>申し込み表!E44&amp;""</f>
        <v/>
      </c>
      <c r="I79" s="94" t="str">
        <f>申し込み表!G44&amp;""</f>
        <v/>
      </c>
      <c r="J79" s="94" t="str">
        <f>申し込み表!J44&amp;""</f>
        <v/>
      </c>
      <c r="K79" s="94" t="str">
        <f>申し込み表!K44&amp;""</f>
        <v/>
      </c>
    </row>
    <row r="80" spans="1:11" x14ac:dyDescent="0.15">
      <c r="A80" t="str">
        <f t="shared" si="0"/>
        <v/>
      </c>
      <c r="B80" s="93" t="str">
        <f>DBCS(申し込み表!$D$3)</f>
        <v/>
      </c>
      <c r="C80" s="93" t="str">
        <f>IF(申し込み表!$D$4="小学男子","小学",IF(申し込み表!$D$4="中学男子","中学","一般"))</f>
        <v>一般</v>
      </c>
      <c r="D80" s="93" t="s">
        <v>53</v>
      </c>
      <c r="E80" s="93" t="str">
        <f>申し込み表!B45&amp;""</f>
        <v/>
      </c>
      <c r="F80" s="93" t="str">
        <f>申し込み表!C45&amp;""</f>
        <v/>
      </c>
      <c r="G80" s="93" t="str">
        <f>ASC(申し込み表!N45)</f>
        <v/>
      </c>
      <c r="H80" s="93" t="str">
        <f>申し込み表!E45&amp;""</f>
        <v/>
      </c>
      <c r="I80" s="94" t="str">
        <f>申し込み表!G45&amp;""</f>
        <v/>
      </c>
      <c r="J80" s="94" t="str">
        <f>申し込み表!J45&amp;""</f>
        <v/>
      </c>
      <c r="K80" s="94" t="str">
        <f>申し込み表!K45&amp;""</f>
        <v/>
      </c>
    </row>
    <row r="81" spans="1:11" x14ac:dyDescent="0.15">
      <c r="A81" t="str">
        <f t="shared" si="0"/>
        <v/>
      </c>
      <c r="B81" s="93" t="str">
        <f>DBCS(申し込み表!$D$3)</f>
        <v/>
      </c>
      <c r="C81" s="93" t="str">
        <f>IF(申し込み表!$D$4="小学男子","小学",IF(申し込み表!$D$4="中学男子","中学","一般"))</f>
        <v>一般</v>
      </c>
      <c r="D81" s="93" t="s">
        <v>53</v>
      </c>
      <c r="E81" s="93" t="str">
        <f>申し込み表!B46&amp;""</f>
        <v/>
      </c>
      <c r="F81" s="93" t="str">
        <f>申し込み表!C46&amp;""</f>
        <v/>
      </c>
      <c r="G81" s="93" t="str">
        <f>ASC(申し込み表!N46)</f>
        <v/>
      </c>
      <c r="H81" s="93" t="str">
        <f>申し込み表!E46&amp;""</f>
        <v/>
      </c>
      <c r="I81" s="94" t="str">
        <f>申し込み表!G46&amp;""</f>
        <v/>
      </c>
      <c r="J81" s="94" t="str">
        <f>申し込み表!J46&amp;""</f>
        <v/>
      </c>
      <c r="K81" s="94" t="str">
        <f>申し込み表!K46&amp;""</f>
        <v/>
      </c>
    </row>
    <row r="82" spans="1:11" x14ac:dyDescent="0.15">
      <c r="A82" t="str">
        <f t="shared" si="0"/>
        <v/>
      </c>
      <c r="B82" s="93" t="str">
        <f>DBCS(申し込み表!$D$3)</f>
        <v/>
      </c>
      <c r="C82" s="93" t="str">
        <f>IF(申し込み表!$D$4="小学男子","小学",IF(申し込み表!$D$4="中学男子","中学","一般"))</f>
        <v>一般</v>
      </c>
      <c r="D82" s="93" t="s">
        <v>53</v>
      </c>
      <c r="E82" s="93" t="str">
        <f>申し込み表!B47&amp;""</f>
        <v/>
      </c>
      <c r="F82" s="93" t="str">
        <f>申し込み表!C47&amp;""</f>
        <v/>
      </c>
      <c r="G82" s="93" t="str">
        <f>ASC(申し込み表!N47)</f>
        <v/>
      </c>
      <c r="H82" s="93" t="str">
        <f>申し込み表!E47&amp;""</f>
        <v/>
      </c>
      <c r="I82" s="94" t="str">
        <f>申し込み表!G47&amp;""</f>
        <v/>
      </c>
      <c r="J82" s="94" t="str">
        <f>申し込み表!J47&amp;""</f>
        <v/>
      </c>
      <c r="K82" s="94" t="str">
        <f>申し込み表!K47&amp;""</f>
        <v/>
      </c>
    </row>
    <row r="83" spans="1:11" x14ac:dyDescent="0.15">
      <c r="A83" t="str">
        <f t="shared" si="0"/>
        <v/>
      </c>
      <c r="B83" s="93" t="str">
        <f>DBCS(申し込み表!$D$3)</f>
        <v/>
      </c>
      <c r="C83" s="93" t="str">
        <f>IF(申し込み表!$D$4="小学男子","小学",IF(申し込み表!$D$4="中学男子","中学","一般"))</f>
        <v>一般</v>
      </c>
      <c r="D83" s="93" t="s">
        <v>53</v>
      </c>
      <c r="E83" s="93" t="str">
        <f>申し込み表!B48&amp;""</f>
        <v/>
      </c>
      <c r="F83" s="93" t="str">
        <f>申し込み表!C48&amp;""</f>
        <v/>
      </c>
      <c r="G83" s="93" t="str">
        <f>ASC(申し込み表!N48)</f>
        <v/>
      </c>
      <c r="H83" s="93" t="str">
        <f>申し込み表!E48&amp;""</f>
        <v/>
      </c>
      <c r="I83" s="94" t="str">
        <f>申し込み表!G48&amp;""</f>
        <v/>
      </c>
      <c r="J83" s="94" t="str">
        <f>申し込み表!J48&amp;""</f>
        <v/>
      </c>
      <c r="K83" s="94" t="str">
        <f>申し込み表!K48&amp;""</f>
        <v/>
      </c>
    </row>
    <row r="84" spans="1:11" x14ac:dyDescent="0.15">
      <c r="A84" t="str">
        <f t="shared" si="0"/>
        <v/>
      </c>
      <c r="B84" s="93" t="str">
        <f>DBCS(申し込み表!$D$3)</f>
        <v/>
      </c>
      <c r="C84" s="93" t="str">
        <f>IF(申し込み表!$D$4="小学男子","小学",IF(申し込み表!$D$4="中学男子","中学","一般"))</f>
        <v>一般</v>
      </c>
      <c r="D84" s="93" t="s">
        <v>53</v>
      </c>
      <c r="E84" s="93" t="str">
        <f>申し込み表!B49&amp;""</f>
        <v/>
      </c>
      <c r="F84" s="93" t="str">
        <f>申し込み表!C49&amp;""</f>
        <v/>
      </c>
      <c r="G84" s="93" t="str">
        <f>ASC(申し込み表!N49)</f>
        <v/>
      </c>
      <c r="H84" s="93" t="str">
        <f>申し込み表!E49&amp;""</f>
        <v/>
      </c>
      <c r="I84" s="94" t="str">
        <f>申し込み表!G49&amp;""</f>
        <v/>
      </c>
      <c r="J84" s="94" t="str">
        <f>申し込み表!J49&amp;""</f>
        <v/>
      </c>
      <c r="K84" s="94" t="str">
        <f>申し込み表!K49&amp;""</f>
        <v/>
      </c>
    </row>
    <row r="85" spans="1:11" x14ac:dyDescent="0.15">
      <c r="A85" t="str">
        <f t="shared" si="0"/>
        <v/>
      </c>
      <c r="B85" s="93" t="str">
        <f>DBCS(申し込み表!$D$3)</f>
        <v/>
      </c>
      <c r="C85" s="93" t="str">
        <f>IF(申し込み表!$D$4="小学男子","小学",IF(申し込み表!$D$4="中学男子","中学","一般"))</f>
        <v>一般</v>
      </c>
      <c r="D85" s="93" t="s">
        <v>53</v>
      </c>
      <c r="E85" s="93" t="str">
        <f>申し込み表!B50&amp;""</f>
        <v/>
      </c>
      <c r="F85" s="93" t="str">
        <f>申し込み表!C50&amp;""</f>
        <v/>
      </c>
      <c r="G85" s="93" t="str">
        <f>ASC(申し込み表!N50)</f>
        <v/>
      </c>
      <c r="H85" s="93" t="str">
        <f>申し込み表!E50&amp;""</f>
        <v/>
      </c>
      <c r="I85" s="94" t="str">
        <f>申し込み表!G50&amp;""</f>
        <v/>
      </c>
      <c r="J85" s="94" t="str">
        <f>申し込み表!J50&amp;""</f>
        <v/>
      </c>
      <c r="K85" s="94" t="str">
        <f>申し込み表!K50&amp;""</f>
        <v/>
      </c>
    </row>
    <row r="86" spans="1:11" x14ac:dyDescent="0.15">
      <c r="A86" t="str">
        <f t="shared" si="0"/>
        <v/>
      </c>
      <c r="B86" s="93" t="str">
        <f>DBCS(申し込み表!$D$3)</f>
        <v/>
      </c>
      <c r="C86" s="93" t="str">
        <f>IF(申し込み表!$D$4="小学男子","小学",IF(申し込み表!$D$4="中学男子","中学","一般"))</f>
        <v>一般</v>
      </c>
      <c r="D86" s="93" t="s">
        <v>53</v>
      </c>
      <c r="E86" s="93" t="str">
        <f>申し込み表!B51&amp;""</f>
        <v/>
      </c>
      <c r="F86" s="93" t="str">
        <f>申し込み表!C51&amp;""</f>
        <v/>
      </c>
      <c r="G86" s="93" t="str">
        <f>ASC(申し込み表!N51)</f>
        <v/>
      </c>
      <c r="H86" s="93" t="str">
        <f>申し込み表!E51&amp;""</f>
        <v/>
      </c>
      <c r="I86" s="94" t="str">
        <f>申し込み表!G51&amp;""</f>
        <v/>
      </c>
      <c r="J86" s="94" t="str">
        <f>申し込み表!J51&amp;""</f>
        <v/>
      </c>
      <c r="K86" s="94" t="str">
        <f>申し込み表!K51&amp;""</f>
        <v/>
      </c>
    </row>
    <row r="87" spans="1:11" x14ac:dyDescent="0.15">
      <c r="A87" t="str">
        <f t="shared" si="0"/>
        <v/>
      </c>
      <c r="B87" s="93" t="str">
        <f>DBCS(申し込み表!$D$3)</f>
        <v/>
      </c>
      <c r="C87" s="93" t="str">
        <f>IF(申し込み表!$D$4="小学男子","小学",IF(申し込み表!$D$4="中学男子","中学","一般"))</f>
        <v>一般</v>
      </c>
      <c r="D87" s="93" t="s">
        <v>53</v>
      </c>
      <c r="E87" s="93" t="str">
        <f>申し込み表!B52&amp;""</f>
        <v/>
      </c>
      <c r="F87" s="93" t="str">
        <f>申し込み表!C52&amp;""</f>
        <v/>
      </c>
      <c r="G87" s="93" t="str">
        <f>ASC(申し込み表!N52)</f>
        <v/>
      </c>
      <c r="H87" s="93" t="str">
        <f>申し込み表!E52&amp;""</f>
        <v/>
      </c>
      <c r="I87" s="94" t="str">
        <f>申し込み表!G52&amp;""</f>
        <v/>
      </c>
      <c r="J87" s="94" t="str">
        <f>申し込み表!J52&amp;""</f>
        <v/>
      </c>
      <c r="K87" s="94" t="str">
        <f>申し込み表!K52&amp;""</f>
        <v/>
      </c>
    </row>
    <row r="88" spans="1:11" x14ac:dyDescent="0.15">
      <c r="A88" t="str">
        <f t="shared" si="0"/>
        <v/>
      </c>
      <c r="B88" s="93" t="str">
        <f>DBCS(申し込み表!$D$3)</f>
        <v/>
      </c>
      <c r="C88" s="93" t="str">
        <f>IF(申し込み表!$D$4="小学男子","小学",IF(申し込み表!$D$4="中学男子","中学","一般"))</f>
        <v>一般</v>
      </c>
      <c r="D88" s="93" t="s">
        <v>53</v>
      </c>
      <c r="E88" s="93" t="str">
        <f>申し込み表!B53&amp;""</f>
        <v/>
      </c>
      <c r="F88" s="93" t="str">
        <f>申し込み表!C53&amp;""</f>
        <v/>
      </c>
      <c r="G88" s="93" t="str">
        <f>ASC(申し込み表!N53)</f>
        <v/>
      </c>
      <c r="H88" s="93" t="str">
        <f>申し込み表!E53&amp;""</f>
        <v/>
      </c>
      <c r="I88" s="94" t="str">
        <f>申し込み表!G53&amp;""</f>
        <v/>
      </c>
      <c r="J88" s="94" t="str">
        <f>申し込み表!J53&amp;""</f>
        <v/>
      </c>
      <c r="K88" s="94" t="str">
        <f>申し込み表!K53&amp;""</f>
        <v/>
      </c>
    </row>
    <row r="89" spans="1:11" x14ac:dyDescent="0.15">
      <c r="A89" t="str">
        <f t="shared" si="0"/>
        <v/>
      </c>
      <c r="B89" s="93" t="str">
        <f>DBCS(申し込み表!$D$3)</f>
        <v/>
      </c>
      <c r="C89" s="93" t="str">
        <f>IF(申し込み表!$D$4="小学男子","小学",IF(申し込み表!$D$4="中学男子","中学","一般"))</f>
        <v>一般</v>
      </c>
      <c r="D89" s="93" t="s">
        <v>53</v>
      </c>
      <c r="E89" s="93" t="str">
        <f>申し込み表!B54&amp;""</f>
        <v/>
      </c>
      <c r="F89" s="93" t="str">
        <f>申し込み表!C54&amp;""</f>
        <v/>
      </c>
      <c r="G89" s="93" t="str">
        <f>ASC(申し込み表!N54)</f>
        <v/>
      </c>
      <c r="H89" s="93" t="str">
        <f>申し込み表!E54&amp;""</f>
        <v/>
      </c>
      <c r="I89" s="94" t="str">
        <f>申し込み表!G54&amp;""</f>
        <v/>
      </c>
      <c r="J89" s="94" t="str">
        <f>申し込み表!J54&amp;""</f>
        <v/>
      </c>
      <c r="K89" s="94" t="str">
        <f>申し込み表!K54&amp;""</f>
        <v/>
      </c>
    </row>
    <row r="90" spans="1:11" x14ac:dyDescent="0.15">
      <c r="A90" t="str">
        <f t="shared" si="0"/>
        <v/>
      </c>
      <c r="B90" s="93" t="str">
        <f>DBCS(申し込み表!$D$3)</f>
        <v/>
      </c>
      <c r="C90" s="93" t="str">
        <f>IF(申し込み表!$D$4="小学男子","小学",IF(申し込み表!$D$4="中学男子","中学","一般"))</f>
        <v>一般</v>
      </c>
      <c r="D90" s="93" t="s">
        <v>53</v>
      </c>
      <c r="E90" s="93" t="str">
        <f>申し込み表!B55&amp;""</f>
        <v/>
      </c>
      <c r="F90" s="93" t="str">
        <f>申し込み表!C55&amp;""</f>
        <v/>
      </c>
      <c r="G90" s="93" t="str">
        <f>ASC(申し込み表!N55)</f>
        <v/>
      </c>
      <c r="H90" s="93" t="str">
        <f>申し込み表!E55&amp;""</f>
        <v/>
      </c>
      <c r="I90" s="94" t="str">
        <f>申し込み表!G55&amp;""</f>
        <v/>
      </c>
      <c r="J90" s="94" t="str">
        <f>申し込み表!J55&amp;""</f>
        <v/>
      </c>
      <c r="K90" s="94" t="str">
        <f>申し込み表!K55&amp;""</f>
        <v/>
      </c>
    </row>
    <row r="91" spans="1:11" x14ac:dyDescent="0.15">
      <c r="A91" t="str">
        <f t="shared" si="0"/>
        <v/>
      </c>
      <c r="B91" s="93" t="str">
        <f>DBCS(申し込み表!$D$3)</f>
        <v/>
      </c>
      <c r="C91" s="93" t="str">
        <f>IF(申し込み表!$D$4="小学男子","小学",IF(申し込み表!$D$4="中学男子","中学","一般"))</f>
        <v>一般</v>
      </c>
      <c r="D91" s="93" t="s">
        <v>53</v>
      </c>
      <c r="E91" s="93" t="str">
        <f>申し込み表!B11&amp;""</f>
        <v/>
      </c>
      <c r="F91" s="93" t="str">
        <f>申し込み表!C11&amp;""</f>
        <v/>
      </c>
      <c r="G91" s="93" t="str">
        <f>ASC(申し込み表!N11)</f>
        <v/>
      </c>
      <c r="H91" s="93" t="str">
        <f>申し込み表!E11&amp;""</f>
        <v/>
      </c>
      <c r="I91" s="94" t="str">
        <f>申し込み表!G11&amp;""</f>
        <v/>
      </c>
      <c r="J91" s="94" t="str">
        <f>申し込み表!L11&amp;""</f>
        <v/>
      </c>
      <c r="K91" s="94" t="str">
        <f>申し込み表!M11&amp;""</f>
        <v/>
      </c>
    </row>
    <row r="92" spans="1:11" x14ac:dyDescent="0.15">
      <c r="A92" t="str">
        <f t="shared" si="0"/>
        <v/>
      </c>
      <c r="B92" s="93" t="str">
        <f>DBCS(申し込み表!$D$3)</f>
        <v/>
      </c>
      <c r="C92" s="93" t="str">
        <f>IF(申し込み表!$D$4="小学男子","小学",IF(申し込み表!$D$4="中学男子","中学","一般"))</f>
        <v>一般</v>
      </c>
      <c r="D92" s="93" t="s">
        <v>53</v>
      </c>
      <c r="E92" s="93" t="str">
        <f>申し込み表!B12&amp;""</f>
        <v/>
      </c>
      <c r="F92" s="93" t="str">
        <f>申し込み表!C12&amp;""</f>
        <v/>
      </c>
      <c r="G92" s="93" t="str">
        <f>ASC(申し込み表!N12)</f>
        <v/>
      </c>
      <c r="H92" s="93" t="str">
        <f>申し込み表!E12&amp;""</f>
        <v/>
      </c>
      <c r="I92" s="94" t="str">
        <f>申し込み表!G12&amp;""</f>
        <v/>
      </c>
      <c r="J92" s="94" t="str">
        <f>申し込み表!L12&amp;""</f>
        <v/>
      </c>
      <c r="K92" s="94" t="str">
        <f>申し込み表!M12&amp;""</f>
        <v/>
      </c>
    </row>
    <row r="93" spans="1:11" x14ac:dyDescent="0.15">
      <c r="A93" t="str">
        <f t="shared" si="0"/>
        <v/>
      </c>
      <c r="B93" s="93" t="str">
        <f>DBCS(申し込み表!$D$3)</f>
        <v/>
      </c>
      <c r="C93" s="93" t="str">
        <f>IF(申し込み表!$D$4="小学男子","小学",IF(申し込み表!$D$4="中学男子","中学","一般"))</f>
        <v>一般</v>
      </c>
      <c r="D93" s="93" t="s">
        <v>53</v>
      </c>
      <c r="E93" s="93" t="str">
        <f>申し込み表!B13&amp;""</f>
        <v/>
      </c>
      <c r="F93" s="93" t="str">
        <f>申し込み表!C13&amp;""</f>
        <v/>
      </c>
      <c r="G93" s="93" t="str">
        <f>ASC(申し込み表!N13)</f>
        <v/>
      </c>
      <c r="H93" s="93" t="str">
        <f>申し込み表!E13&amp;""</f>
        <v/>
      </c>
      <c r="I93" s="94" t="str">
        <f>申し込み表!G13&amp;""</f>
        <v/>
      </c>
      <c r="J93" s="94" t="str">
        <f>申し込み表!L13&amp;""</f>
        <v/>
      </c>
      <c r="K93" s="94" t="str">
        <f>申し込み表!M13&amp;""</f>
        <v/>
      </c>
    </row>
    <row r="94" spans="1:11" x14ac:dyDescent="0.15">
      <c r="A94" t="str">
        <f t="shared" si="0"/>
        <v/>
      </c>
      <c r="B94" s="93" t="str">
        <f>DBCS(申し込み表!$D$3)</f>
        <v/>
      </c>
      <c r="C94" s="93" t="str">
        <f>IF(申し込み表!$D$4="小学男子","小学",IF(申し込み表!$D$4="中学男子","中学","一般"))</f>
        <v>一般</v>
      </c>
      <c r="D94" s="93" t="s">
        <v>53</v>
      </c>
      <c r="E94" s="93" t="str">
        <f>申し込み表!B14&amp;""</f>
        <v/>
      </c>
      <c r="F94" s="93" t="str">
        <f>申し込み表!C14&amp;""</f>
        <v/>
      </c>
      <c r="G94" s="93" t="str">
        <f>ASC(申し込み表!N14)</f>
        <v/>
      </c>
      <c r="H94" s="93" t="str">
        <f>申し込み表!E14&amp;""</f>
        <v/>
      </c>
      <c r="I94" s="94" t="str">
        <f>申し込み表!G14&amp;""</f>
        <v/>
      </c>
      <c r="J94" s="94" t="str">
        <f>申し込み表!L14&amp;""</f>
        <v/>
      </c>
      <c r="K94" s="94" t="str">
        <f>申し込み表!M14&amp;""</f>
        <v/>
      </c>
    </row>
    <row r="95" spans="1:11" x14ac:dyDescent="0.15">
      <c r="A95" t="str">
        <f t="shared" si="0"/>
        <v/>
      </c>
      <c r="B95" s="93" t="str">
        <f>DBCS(申し込み表!$D$3)</f>
        <v/>
      </c>
      <c r="C95" s="93" t="str">
        <f>IF(申し込み表!$D$4="小学男子","小学",IF(申し込み表!$D$4="中学男子","中学","一般"))</f>
        <v>一般</v>
      </c>
      <c r="D95" s="93" t="s">
        <v>53</v>
      </c>
      <c r="E95" s="93" t="str">
        <f>申し込み表!B15&amp;""</f>
        <v/>
      </c>
      <c r="F95" s="93" t="str">
        <f>申し込み表!C15&amp;""</f>
        <v/>
      </c>
      <c r="G95" s="93" t="str">
        <f>ASC(申し込み表!N15)</f>
        <v/>
      </c>
      <c r="H95" s="93" t="str">
        <f>申し込み表!E15&amp;""</f>
        <v/>
      </c>
      <c r="I95" s="94" t="str">
        <f>申し込み表!G15&amp;""</f>
        <v/>
      </c>
      <c r="J95" s="94" t="str">
        <f>申し込み表!L15&amp;""</f>
        <v/>
      </c>
      <c r="K95" s="94" t="str">
        <f>申し込み表!M15&amp;""</f>
        <v/>
      </c>
    </row>
    <row r="96" spans="1:11" x14ac:dyDescent="0.15">
      <c r="A96" t="str">
        <f t="shared" si="0"/>
        <v/>
      </c>
      <c r="B96" s="93" t="str">
        <f>DBCS(申し込み表!$D$3)</f>
        <v/>
      </c>
      <c r="C96" s="93" t="str">
        <f>IF(申し込み表!$D$4="小学男子","小学",IF(申し込み表!$D$4="中学男子","中学","一般"))</f>
        <v>一般</v>
      </c>
      <c r="D96" s="93" t="s">
        <v>53</v>
      </c>
      <c r="E96" s="93" t="str">
        <f>申し込み表!B16&amp;""</f>
        <v/>
      </c>
      <c r="F96" s="93" t="str">
        <f>申し込み表!C16&amp;""</f>
        <v/>
      </c>
      <c r="G96" s="93" t="str">
        <f>ASC(申し込み表!N16)</f>
        <v/>
      </c>
      <c r="H96" s="93" t="str">
        <f>申し込み表!E16&amp;""</f>
        <v/>
      </c>
      <c r="I96" s="94" t="str">
        <f>申し込み表!G16&amp;""</f>
        <v/>
      </c>
      <c r="J96" s="94" t="str">
        <f>申し込み表!L16&amp;""</f>
        <v/>
      </c>
      <c r="K96" s="94" t="str">
        <f>申し込み表!M16&amp;""</f>
        <v/>
      </c>
    </row>
    <row r="97" spans="1:11" x14ac:dyDescent="0.15">
      <c r="A97" t="str">
        <f t="shared" si="0"/>
        <v/>
      </c>
      <c r="B97" s="93" t="str">
        <f>DBCS(申し込み表!$D$3)</f>
        <v/>
      </c>
      <c r="C97" s="93" t="str">
        <f>IF(申し込み表!$D$4="小学男子","小学",IF(申し込み表!$D$4="中学男子","中学","一般"))</f>
        <v>一般</v>
      </c>
      <c r="D97" s="93" t="s">
        <v>53</v>
      </c>
      <c r="E97" s="93" t="str">
        <f>申し込み表!B17&amp;""</f>
        <v/>
      </c>
      <c r="F97" s="93" t="str">
        <f>申し込み表!C17&amp;""</f>
        <v/>
      </c>
      <c r="G97" s="93" t="str">
        <f>ASC(申し込み表!N17)</f>
        <v/>
      </c>
      <c r="H97" s="93" t="str">
        <f>申し込み表!E17&amp;""</f>
        <v/>
      </c>
      <c r="I97" s="94" t="str">
        <f>申し込み表!G17&amp;""</f>
        <v/>
      </c>
      <c r="J97" s="94" t="str">
        <f>申し込み表!L17&amp;""</f>
        <v/>
      </c>
      <c r="K97" s="94" t="str">
        <f>申し込み表!M17&amp;""</f>
        <v/>
      </c>
    </row>
    <row r="98" spans="1:11" x14ac:dyDescent="0.15">
      <c r="A98" t="str">
        <f t="shared" si="0"/>
        <v/>
      </c>
      <c r="B98" s="93" t="str">
        <f>DBCS(申し込み表!$D$3)</f>
        <v/>
      </c>
      <c r="C98" s="93" t="str">
        <f>IF(申し込み表!$D$4="小学男子","小学",IF(申し込み表!$D$4="中学男子","中学","一般"))</f>
        <v>一般</v>
      </c>
      <c r="D98" s="93" t="s">
        <v>53</v>
      </c>
      <c r="E98" s="93" t="str">
        <f>申し込み表!B18&amp;""</f>
        <v/>
      </c>
      <c r="F98" s="93" t="str">
        <f>申し込み表!C18&amp;""</f>
        <v/>
      </c>
      <c r="G98" s="93" t="str">
        <f>ASC(申し込み表!N18)</f>
        <v/>
      </c>
      <c r="H98" s="93" t="str">
        <f>申し込み表!E18&amp;""</f>
        <v/>
      </c>
      <c r="I98" s="94" t="str">
        <f>申し込み表!G18&amp;""</f>
        <v/>
      </c>
      <c r="J98" s="94" t="str">
        <f>申し込み表!L18&amp;""</f>
        <v/>
      </c>
      <c r="K98" s="94" t="str">
        <f>申し込み表!M18&amp;""</f>
        <v/>
      </c>
    </row>
    <row r="99" spans="1:11" x14ac:dyDescent="0.15">
      <c r="A99" t="str">
        <f t="shared" si="0"/>
        <v/>
      </c>
      <c r="B99" s="93" t="str">
        <f>DBCS(申し込み表!$D$3)</f>
        <v/>
      </c>
      <c r="C99" s="93" t="str">
        <f>IF(申し込み表!$D$4="小学男子","小学",IF(申し込み表!$D$4="中学男子","中学","一般"))</f>
        <v>一般</v>
      </c>
      <c r="D99" s="93" t="s">
        <v>53</v>
      </c>
      <c r="E99" s="93" t="str">
        <f>申し込み表!B19&amp;""</f>
        <v/>
      </c>
      <c r="F99" s="93" t="str">
        <f>申し込み表!C19&amp;""</f>
        <v/>
      </c>
      <c r="G99" s="93" t="str">
        <f>ASC(申し込み表!N19)</f>
        <v/>
      </c>
      <c r="H99" s="93" t="str">
        <f>申し込み表!E19&amp;""</f>
        <v/>
      </c>
      <c r="I99" s="94" t="str">
        <f>申し込み表!G19&amp;""</f>
        <v/>
      </c>
      <c r="J99" s="94" t="str">
        <f>申し込み表!L19&amp;""</f>
        <v/>
      </c>
      <c r="K99" s="94" t="str">
        <f>申し込み表!M19&amp;""</f>
        <v/>
      </c>
    </row>
    <row r="100" spans="1:11" x14ac:dyDescent="0.15">
      <c r="A100" t="str">
        <f t="shared" si="0"/>
        <v/>
      </c>
      <c r="B100" s="93" t="str">
        <f>DBCS(申し込み表!$D$3)</f>
        <v/>
      </c>
      <c r="C100" s="93" t="str">
        <f>IF(申し込み表!$D$4="小学男子","小学",IF(申し込み表!$D$4="中学男子","中学","一般"))</f>
        <v>一般</v>
      </c>
      <c r="D100" s="93" t="s">
        <v>53</v>
      </c>
      <c r="E100" s="93" t="str">
        <f>申し込み表!B20&amp;""</f>
        <v/>
      </c>
      <c r="F100" s="93" t="str">
        <f>申し込み表!C20&amp;""</f>
        <v/>
      </c>
      <c r="G100" s="93" t="str">
        <f>ASC(申し込み表!N20)</f>
        <v/>
      </c>
      <c r="H100" s="93" t="str">
        <f>申し込み表!E20&amp;""</f>
        <v/>
      </c>
      <c r="I100" s="94" t="str">
        <f>申し込み表!G20&amp;""</f>
        <v/>
      </c>
      <c r="J100" s="94" t="str">
        <f>申し込み表!L20&amp;""</f>
        <v/>
      </c>
      <c r="K100" s="94" t="str">
        <f>申し込み表!M20&amp;""</f>
        <v/>
      </c>
    </row>
    <row r="101" spans="1:11" x14ac:dyDescent="0.15">
      <c r="A101" t="str">
        <f t="shared" si="0"/>
        <v/>
      </c>
      <c r="B101" s="93" t="str">
        <f>DBCS(申し込み表!$D$3)</f>
        <v/>
      </c>
      <c r="C101" s="93" t="str">
        <f>IF(申し込み表!$D$4="小学男子","小学",IF(申し込み表!$D$4="中学男子","中学","一般"))</f>
        <v>一般</v>
      </c>
      <c r="D101" s="93" t="s">
        <v>53</v>
      </c>
      <c r="E101" s="93" t="str">
        <f>申し込み表!B21&amp;""</f>
        <v/>
      </c>
      <c r="F101" s="93" t="str">
        <f>申し込み表!C21&amp;""</f>
        <v/>
      </c>
      <c r="G101" s="93" t="str">
        <f>ASC(申し込み表!N21)</f>
        <v/>
      </c>
      <c r="H101" s="93" t="str">
        <f>申し込み表!E21&amp;""</f>
        <v/>
      </c>
      <c r="I101" s="94" t="str">
        <f>申し込み表!G21&amp;""</f>
        <v/>
      </c>
      <c r="J101" s="94" t="str">
        <f>申し込み表!L21&amp;""</f>
        <v/>
      </c>
      <c r="K101" s="94" t="str">
        <f>申し込み表!M21&amp;""</f>
        <v/>
      </c>
    </row>
    <row r="102" spans="1:11" x14ac:dyDescent="0.15">
      <c r="A102" t="str">
        <f t="shared" si="0"/>
        <v/>
      </c>
      <c r="B102" s="93" t="str">
        <f>DBCS(申し込み表!$D$3)</f>
        <v/>
      </c>
      <c r="C102" s="93" t="str">
        <f>IF(申し込み表!$D$4="小学男子","小学",IF(申し込み表!$D$4="中学男子","中学","一般"))</f>
        <v>一般</v>
      </c>
      <c r="D102" s="93" t="s">
        <v>53</v>
      </c>
      <c r="E102" s="93" t="str">
        <f>申し込み表!B22&amp;""</f>
        <v/>
      </c>
      <c r="F102" s="93" t="str">
        <f>申し込み表!C22&amp;""</f>
        <v/>
      </c>
      <c r="G102" s="93" t="str">
        <f>ASC(申し込み表!N22)</f>
        <v/>
      </c>
      <c r="H102" s="93" t="str">
        <f>申し込み表!E22&amp;""</f>
        <v/>
      </c>
      <c r="I102" s="94" t="str">
        <f>申し込み表!G22&amp;""</f>
        <v/>
      </c>
      <c r="J102" s="94" t="str">
        <f>申し込み表!L22&amp;""</f>
        <v/>
      </c>
      <c r="K102" s="94" t="str">
        <f>申し込み表!M22&amp;""</f>
        <v/>
      </c>
    </row>
    <row r="103" spans="1:11" x14ac:dyDescent="0.15">
      <c r="A103" t="str">
        <f t="shared" si="0"/>
        <v/>
      </c>
      <c r="B103" s="93" t="str">
        <f>DBCS(申し込み表!$D$3)</f>
        <v/>
      </c>
      <c r="C103" s="93" t="str">
        <f>IF(申し込み表!$D$4="小学男子","小学",IF(申し込み表!$D$4="中学男子","中学","一般"))</f>
        <v>一般</v>
      </c>
      <c r="D103" s="93" t="s">
        <v>53</v>
      </c>
      <c r="E103" s="93" t="str">
        <f>申し込み表!B23&amp;""</f>
        <v/>
      </c>
      <c r="F103" s="93" t="str">
        <f>申し込み表!C23&amp;""</f>
        <v/>
      </c>
      <c r="G103" s="93" t="str">
        <f>ASC(申し込み表!N23)</f>
        <v/>
      </c>
      <c r="H103" s="93" t="str">
        <f>申し込み表!E23&amp;""</f>
        <v/>
      </c>
      <c r="I103" s="94" t="str">
        <f>申し込み表!G23&amp;""</f>
        <v/>
      </c>
      <c r="J103" s="94" t="str">
        <f>申し込み表!L23&amp;""</f>
        <v/>
      </c>
      <c r="K103" s="94" t="str">
        <f>申し込み表!M23&amp;""</f>
        <v/>
      </c>
    </row>
    <row r="104" spans="1:11" x14ac:dyDescent="0.15">
      <c r="A104" t="str">
        <f t="shared" si="0"/>
        <v/>
      </c>
      <c r="B104" s="93" t="str">
        <f>DBCS(申し込み表!$D$3)</f>
        <v/>
      </c>
      <c r="C104" s="93" t="str">
        <f>IF(申し込み表!$D$4="小学男子","小学",IF(申し込み表!$D$4="中学男子","中学","一般"))</f>
        <v>一般</v>
      </c>
      <c r="D104" s="93" t="s">
        <v>53</v>
      </c>
      <c r="E104" s="93" t="str">
        <f>申し込み表!B24&amp;""</f>
        <v/>
      </c>
      <c r="F104" s="93" t="str">
        <f>申し込み表!C24&amp;""</f>
        <v/>
      </c>
      <c r="G104" s="93" t="str">
        <f>ASC(申し込み表!N24)</f>
        <v/>
      </c>
      <c r="H104" s="93" t="str">
        <f>申し込み表!E24&amp;""</f>
        <v/>
      </c>
      <c r="I104" s="94" t="str">
        <f>申し込み表!G24&amp;""</f>
        <v/>
      </c>
      <c r="J104" s="94" t="str">
        <f>申し込み表!L24&amp;""</f>
        <v/>
      </c>
      <c r="K104" s="94" t="str">
        <f>申し込み表!M24&amp;""</f>
        <v/>
      </c>
    </row>
    <row r="105" spans="1:11" x14ac:dyDescent="0.15">
      <c r="A105" t="str">
        <f t="shared" si="0"/>
        <v/>
      </c>
      <c r="B105" s="93" t="str">
        <f>DBCS(申し込み表!$D$3)</f>
        <v/>
      </c>
      <c r="C105" s="93" t="str">
        <f>IF(申し込み表!$D$4="小学男子","小学",IF(申し込み表!$D$4="中学男子","中学","一般"))</f>
        <v>一般</v>
      </c>
      <c r="D105" s="93" t="s">
        <v>53</v>
      </c>
      <c r="E105" s="93" t="str">
        <f>申し込み表!B25&amp;""</f>
        <v/>
      </c>
      <c r="F105" s="93" t="str">
        <f>申し込み表!C25&amp;""</f>
        <v/>
      </c>
      <c r="G105" s="93" t="str">
        <f>ASC(申し込み表!N25)</f>
        <v/>
      </c>
      <c r="H105" s="93" t="str">
        <f>申し込み表!E25&amp;""</f>
        <v/>
      </c>
      <c r="I105" s="94" t="str">
        <f>申し込み表!G25&amp;""</f>
        <v/>
      </c>
      <c r="J105" s="94" t="str">
        <f>申し込み表!L25&amp;""</f>
        <v/>
      </c>
      <c r="K105" s="94" t="str">
        <f>申し込み表!M25&amp;""</f>
        <v/>
      </c>
    </row>
    <row r="106" spans="1:11" x14ac:dyDescent="0.15">
      <c r="A106" t="str">
        <f t="shared" si="0"/>
        <v/>
      </c>
      <c r="B106" s="93" t="str">
        <f>DBCS(申し込み表!$D$3)</f>
        <v/>
      </c>
      <c r="C106" s="93" t="str">
        <f>IF(申し込み表!$D$4="小学男子","小学",IF(申し込み表!$D$4="中学男子","中学","一般"))</f>
        <v>一般</v>
      </c>
      <c r="D106" s="93" t="s">
        <v>53</v>
      </c>
      <c r="E106" s="93" t="str">
        <f>申し込み表!B26&amp;""</f>
        <v/>
      </c>
      <c r="F106" s="93" t="str">
        <f>申し込み表!C26&amp;""</f>
        <v/>
      </c>
      <c r="G106" s="93" t="str">
        <f>ASC(申し込み表!N26)</f>
        <v/>
      </c>
      <c r="H106" s="93" t="str">
        <f>申し込み表!E26&amp;""</f>
        <v/>
      </c>
      <c r="I106" s="94" t="str">
        <f>申し込み表!G26&amp;""</f>
        <v/>
      </c>
      <c r="J106" s="94" t="str">
        <f>申し込み表!L26&amp;""</f>
        <v/>
      </c>
      <c r="K106" s="94" t="str">
        <f>申し込み表!M26&amp;""</f>
        <v/>
      </c>
    </row>
    <row r="107" spans="1:11" x14ac:dyDescent="0.15">
      <c r="A107" t="str">
        <f t="shared" si="0"/>
        <v/>
      </c>
      <c r="B107" s="93" t="str">
        <f>DBCS(申し込み表!$D$3)</f>
        <v/>
      </c>
      <c r="C107" s="93" t="str">
        <f>IF(申し込み表!$D$4="小学男子","小学",IF(申し込み表!$D$4="中学男子","中学","一般"))</f>
        <v>一般</v>
      </c>
      <c r="D107" s="93" t="s">
        <v>53</v>
      </c>
      <c r="E107" s="93" t="str">
        <f>申し込み表!B27&amp;""</f>
        <v/>
      </c>
      <c r="F107" s="93" t="str">
        <f>申し込み表!C27&amp;""</f>
        <v/>
      </c>
      <c r="G107" s="93" t="str">
        <f>ASC(申し込み表!N27)</f>
        <v/>
      </c>
      <c r="H107" s="93" t="str">
        <f>申し込み表!E27&amp;""</f>
        <v/>
      </c>
      <c r="I107" s="94" t="str">
        <f>申し込み表!G27&amp;""</f>
        <v/>
      </c>
      <c r="J107" s="94" t="str">
        <f>申し込み表!L27&amp;""</f>
        <v/>
      </c>
      <c r="K107" s="94" t="str">
        <f>申し込み表!M27&amp;""</f>
        <v/>
      </c>
    </row>
    <row r="108" spans="1:11" x14ac:dyDescent="0.15">
      <c r="A108" t="str">
        <f t="shared" si="0"/>
        <v/>
      </c>
      <c r="B108" s="93" t="str">
        <f>DBCS(申し込み表!$D$3)</f>
        <v/>
      </c>
      <c r="C108" s="93" t="str">
        <f>IF(申し込み表!$D$4="小学男子","小学",IF(申し込み表!$D$4="中学男子","中学","一般"))</f>
        <v>一般</v>
      </c>
      <c r="D108" s="93" t="s">
        <v>53</v>
      </c>
      <c r="E108" s="93" t="str">
        <f>申し込み表!B28&amp;""</f>
        <v/>
      </c>
      <c r="F108" s="93" t="str">
        <f>申し込み表!C28&amp;""</f>
        <v/>
      </c>
      <c r="G108" s="93" t="str">
        <f>ASC(申し込み表!N28)</f>
        <v/>
      </c>
      <c r="H108" s="93" t="str">
        <f>申し込み表!E28&amp;""</f>
        <v/>
      </c>
      <c r="I108" s="94" t="str">
        <f>申し込み表!G28&amp;""</f>
        <v/>
      </c>
      <c r="J108" s="94" t="str">
        <f>申し込み表!L28&amp;""</f>
        <v/>
      </c>
      <c r="K108" s="94" t="str">
        <f>申し込み表!M28&amp;""</f>
        <v/>
      </c>
    </row>
    <row r="109" spans="1:11" x14ac:dyDescent="0.15">
      <c r="A109" t="str">
        <f t="shared" si="0"/>
        <v/>
      </c>
      <c r="B109" s="93" t="str">
        <f>DBCS(申し込み表!$D$3)</f>
        <v/>
      </c>
      <c r="C109" s="93" t="str">
        <f>IF(申し込み表!$D$4="小学男子","小学",IF(申し込み表!$D$4="中学男子","中学","一般"))</f>
        <v>一般</v>
      </c>
      <c r="D109" s="93" t="s">
        <v>53</v>
      </c>
      <c r="E109" s="93" t="str">
        <f>申し込み表!B29&amp;""</f>
        <v/>
      </c>
      <c r="F109" s="93" t="str">
        <f>申し込み表!C29&amp;""</f>
        <v/>
      </c>
      <c r="G109" s="93" t="str">
        <f>ASC(申し込み表!N29)</f>
        <v/>
      </c>
      <c r="H109" s="93" t="str">
        <f>申し込み表!E29&amp;""</f>
        <v/>
      </c>
      <c r="I109" s="94" t="str">
        <f>申し込み表!G29&amp;""</f>
        <v/>
      </c>
      <c r="J109" s="94" t="str">
        <f>申し込み表!L29&amp;""</f>
        <v/>
      </c>
      <c r="K109" s="94" t="str">
        <f>申し込み表!M29&amp;""</f>
        <v/>
      </c>
    </row>
    <row r="110" spans="1:11" x14ac:dyDescent="0.15">
      <c r="A110" t="str">
        <f t="shared" si="0"/>
        <v/>
      </c>
      <c r="B110" s="93" t="str">
        <f>DBCS(申し込み表!$D$3)</f>
        <v/>
      </c>
      <c r="C110" s="93" t="str">
        <f>IF(申し込み表!$D$4="小学男子","小学",IF(申し込み表!$D$4="中学男子","中学","一般"))</f>
        <v>一般</v>
      </c>
      <c r="D110" s="93" t="s">
        <v>53</v>
      </c>
      <c r="E110" s="93" t="str">
        <f>申し込み表!B30&amp;""</f>
        <v/>
      </c>
      <c r="F110" s="93" t="str">
        <f>申し込み表!C30&amp;""</f>
        <v/>
      </c>
      <c r="G110" s="93" t="str">
        <f>ASC(申し込み表!N30)</f>
        <v/>
      </c>
      <c r="H110" s="93" t="str">
        <f>申し込み表!E30&amp;""</f>
        <v/>
      </c>
      <c r="I110" s="94" t="str">
        <f>申し込み表!G30&amp;""</f>
        <v/>
      </c>
      <c r="J110" s="94" t="str">
        <f>申し込み表!L30&amp;""</f>
        <v/>
      </c>
      <c r="K110" s="94" t="str">
        <f>申し込み表!M30&amp;""</f>
        <v/>
      </c>
    </row>
    <row r="111" spans="1:11" x14ac:dyDescent="0.15">
      <c r="A111" t="str">
        <f t="shared" ref="A111:A135" si="1">IF(J111="","","o")</f>
        <v/>
      </c>
      <c r="B111" s="93" t="str">
        <f>DBCS(申し込み表!$D$3)</f>
        <v/>
      </c>
      <c r="C111" s="93" t="str">
        <f>IF(申し込み表!$D$4="小学男子","小学",IF(申し込み表!$D$4="中学男子","中学","一般"))</f>
        <v>一般</v>
      </c>
      <c r="D111" s="93" t="s">
        <v>53</v>
      </c>
      <c r="E111" s="93" t="str">
        <f>申し込み表!B31&amp;""</f>
        <v/>
      </c>
      <c r="F111" s="93" t="str">
        <f>申し込み表!C31&amp;""</f>
        <v/>
      </c>
      <c r="G111" s="93" t="str">
        <f>ASC(申し込み表!N31)</f>
        <v/>
      </c>
      <c r="H111" s="93" t="str">
        <f>申し込み表!E31&amp;""</f>
        <v/>
      </c>
      <c r="I111" s="94" t="str">
        <f>申し込み表!G31&amp;""</f>
        <v/>
      </c>
      <c r="J111" s="94" t="str">
        <f>申し込み表!L31&amp;""</f>
        <v/>
      </c>
      <c r="K111" s="94" t="str">
        <f>申し込み表!M31&amp;""</f>
        <v/>
      </c>
    </row>
    <row r="112" spans="1:11" x14ac:dyDescent="0.15">
      <c r="A112" t="str">
        <f t="shared" si="1"/>
        <v/>
      </c>
      <c r="B112" s="93" t="str">
        <f>DBCS(申し込み表!$D$3)</f>
        <v/>
      </c>
      <c r="C112" s="93" t="str">
        <f>IF(申し込み表!$D$4="小学男子","小学",IF(申し込み表!$D$4="中学男子","中学","一般"))</f>
        <v>一般</v>
      </c>
      <c r="D112" s="93" t="s">
        <v>53</v>
      </c>
      <c r="E112" s="93" t="str">
        <f>申し込み表!B32&amp;""</f>
        <v/>
      </c>
      <c r="F112" s="93" t="str">
        <f>申し込み表!C32&amp;""</f>
        <v/>
      </c>
      <c r="G112" s="93" t="str">
        <f>ASC(申し込み表!N32)</f>
        <v/>
      </c>
      <c r="H112" s="93" t="str">
        <f>申し込み表!E32&amp;""</f>
        <v/>
      </c>
      <c r="I112" s="94" t="str">
        <f>申し込み表!G32&amp;""</f>
        <v/>
      </c>
      <c r="J112" s="94" t="str">
        <f>申し込み表!L32&amp;""</f>
        <v/>
      </c>
      <c r="K112" s="94" t="str">
        <f>申し込み表!M32&amp;""</f>
        <v/>
      </c>
    </row>
    <row r="113" spans="1:11" x14ac:dyDescent="0.15">
      <c r="A113" t="str">
        <f t="shared" si="1"/>
        <v/>
      </c>
      <c r="B113" s="93" t="str">
        <f>DBCS(申し込み表!$D$3)</f>
        <v/>
      </c>
      <c r="C113" s="93" t="str">
        <f>IF(申し込み表!$D$4="小学男子","小学",IF(申し込み表!$D$4="中学男子","中学","一般"))</f>
        <v>一般</v>
      </c>
      <c r="D113" s="93" t="s">
        <v>53</v>
      </c>
      <c r="E113" s="93" t="str">
        <f>申し込み表!B33&amp;""</f>
        <v/>
      </c>
      <c r="F113" s="93" t="str">
        <f>申し込み表!C33&amp;""</f>
        <v/>
      </c>
      <c r="G113" s="93" t="str">
        <f>ASC(申し込み表!N33)</f>
        <v/>
      </c>
      <c r="H113" s="93" t="str">
        <f>申し込み表!E33&amp;""</f>
        <v/>
      </c>
      <c r="I113" s="94" t="str">
        <f>申し込み表!G33&amp;""</f>
        <v/>
      </c>
      <c r="J113" s="94" t="str">
        <f>申し込み表!L33&amp;""</f>
        <v/>
      </c>
      <c r="K113" s="94" t="str">
        <f>申し込み表!M33&amp;""</f>
        <v/>
      </c>
    </row>
    <row r="114" spans="1:11" x14ac:dyDescent="0.15">
      <c r="A114" t="str">
        <f t="shared" si="1"/>
        <v/>
      </c>
      <c r="B114" s="93" t="str">
        <f>DBCS(申し込み表!$D$3)</f>
        <v/>
      </c>
      <c r="C114" s="93" t="str">
        <f>IF(申し込み表!$D$4="小学男子","小学",IF(申し込み表!$D$4="中学男子","中学","一般"))</f>
        <v>一般</v>
      </c>
      <c r="D114" s="93" t="s">
        <v>53</v>
      </c>
      <c r="E114" s="93" t="str">
        <f>申し込み表!B34&amp;""</f>
        <v/>
      </c>
      <c r="F114" s="93" t="str">
        <f>申し込み表!C34&amp;""</f>
        <v/>
      </c>
      <c r="G114" s="93" t="str">
        <f>ASC(申し込み表!N34)</f>
        <v/>
      </c>
      <c r="H114" s="93" t="str">
        <f>申し込み表!E34&amp;""</f>
        <v/>
      </c>
      <c r="I114" s="94" t="str">
        <f>申し込み表!G34&amp;""</f>
        <v/>
      </c>
      <c r="J114" s="94" t="str">
        <f>申し込み表!L34&amp;""</f>
        <v/>
      </c>
      <c r="K114" s="94" t="str">
        <f>申し込み表!M34&amp;""</f>
        <v/>
      </c>
    </row>
    <row r="115" spans="1:11" x14ac:dyDescent="0.15">
      <c r="A115" t="str">
        <f t="shared" si="1"/>
        <v/>
      </c>
      <c r="B115" s="93" t="str">
        <f>DBCS(申し込み表!$D$3)</f>
        <v/>
      </c>
      <c r="C115" s="93" t="str">
        <f>IF(申し込み表!$D$4="小学男子","小学",IF(申し込み表!$D$4="中学男子","中学","一般"))</f>
        <v>一般</v>
      </c>
      <c r="D115" s="93" t="s">
        <v>53</v>
      </c>
      <c r="E115" s="93" t="str">
        <f>申し込み表!B35&amp;""</f>
        <v/>
      </c>
      <c r="F115" s="93" t="str">
        <f>申し込み表!C35&amp;""</f>
        <v/>
      </c>
      <c r="G115" s="93" t="str">
        <f>ASC(申し込み表!N35)</f>
        <v/>
      </c>
      <c r="H115" s="93" t="str">
        <f>申し込み表!E35&amp;""</f>
        <v/>
      </c>
      <c r="I115" s="94" t="str">
        <f>申し込み表!G35&amp;""</f>
        <v/>
      </c>
      <c r="J115" s="94" t="str">
        <f>申し込み表!L35&amp;""</f>
        <v/>
      </c>
      <c r="K115" s="94" t="str">
        <f>申し込み表!M35&amp;""</f>
        <v/>
      </c>
    </row>
    <row r="116" spans="1:11" x14ac:dyDescent="0.15">
      <c r="A116" t="str">
        <f t="shared" si="1"/>
        <v/>
      </c>
      <c r="B116" s="93" t="str">
        <f>DBCS(申し込み表!$D$3)</f>
        <v/>
      </c>
      <c r="C116" s="93" t="str">
        <f>IF(申し込み表!$D$4="小学男子","小学",IF(申し込み表!$D$4="中学男子","中学","一般"))</f>
        <v>一般</v>
      </c>
      <c r="D116" s="93" t="s">
        <v>53</v>
      </c>
      <c r="E116" s="93" t="str">
        <f>申し込み表!B36&amp;""</f>
        <v/>
      </c>
      <c r="F116" s="93" t="str">
        <f>申し込み表!C36&amp;""</f>
        <v/>
      </c>
      <c r="G116" s="93" t="str">
        <f>ASC(申し込み表!N36)</f>
        <v/>
      </c>
      <c r="H116" s="93" t="str">
        <f>申し込み表!E36&amp;""</f>
        <v/>
      </c>
      <c r="I116" s="94" t="str">
        <f>申し込み表!G36&amp;""</f>
        <v/>
      </c>
      <c r="J116" s="94" t="str">
        <f>申し込み表!L36&amp;""</f>
        <v/>
      </c>
      <c r="K116" s="94" t="str">
        <f>申し込み表!M36&amp;""</f>
        <v/>
      </c>
    </row>
    <row r="117" spans="1:11" x14ac:dyDescent="0.15">
      <c r="A117" t="str">
        <f t="shared" si="1"/>
        <v/>
      </c>
      <c r="B117" s="93" t="str">
        <f>DBCS(申し込み表!$D$3)</f>
        <v/>
      </c>
      <c r="C117" s="93" t="str">
        <f>IF(申し込み表!$D$4="小学男子","小学",IF(申し込み表!$D$4="中学男子","中学","一般"))</f>
        <v>一般</v>
      </c>
      <c r="D117" s="93" t="s">
        <v>53</v>
      </c>
      <c r="E117" s="93" t="str">
        <f>申し込み表!B37&amp;""</f>
        <v/>
      </c>
      <c r="F117" s="93" t="str">
        <f>申し込み表!C37&amp;""</f>
        <v/>
      </c>
      <c r="G117" s="93" t="str">
        <f>ASC(申し込み表!N37)</f>
        <v/>
      </c>
      <c r="H117" s="93" t="str">
        <f>申し込み表!E37&amp;""</f>
        <v/>
      </c>
      <c r="I117" s="94" t="str">
        <f>申し込み表!G37&amp;""</f>
        <v/>
      </c>
      <c r="J117" s="94" t="str">
        <f>申し込み表!L37&amp;""</f>
        <v/>
      </c>
      <c r="K117" s="94" t="str">
        <f>申し込み表!M37&amp;""</f>
        <v/>
      </c>
    </row>
    <row r="118" spans="1:11" x14ac:dyDescent="0.15">
      <c r="A118" t="str">
        <f t="shared" si="1"/>
        <v/>
      </c>
      <c r="B118" s="93" t="str">
        <f>DBCS(申し込み表!$D$3)</f>
        <v/>
      </c>
      <c r="C118" s="93" t="str">
        <f>IF(申し込み表!$D$4="小学男子","小学",IF(申し込み表!$D$4="中学男子","中学","一般"))</f>
        <v>一般</v>
      </c>
      <c r="D118" s="93" t="s">
        <v>53</v>
      </c>
      <c r="E118" s="93" t="str">
        <f>申し込み表!B38&amp;""</f>
        <v/>
      </c>
      <c r="F118" s="93" t="str">
        <f>申し込み表!C38&amp;""</f>
        <v/>
      </c>
      <c r="G118" s="93" t="str">
        <f>ASC(申し込み表!N38)</f>
        <v/>
      </c>
      <c r="H118" s="93" t="str">
        <f>申し込み表!E38&amp;""</f>
        <v/>
      </c>
      <c r="I118" s="94" t="str">
        <f>申し込み表!G38&amp;""</f>
        <v/>
      </c>
      <c r="J118" s="94" t="str">
        <f>申し込み表!L38&amp;""</f>
        <v/>
      </c>
      <c r="K118" s="94" t="str">
        <f>申し込み表!M38&amp;""</f>
        <v/>
      </c>
    </row>
    <row r="119" spans="1:11" x14ac:dyDescent="0.15">
      <c r="A119" t="str">
        <f t="shared" si="1"/>
        <v/>
      </c>
      <c r="B119" s="93" t="str">
        <f>DBCS(申し込み表!$D$3)</f>
        <v/>
      </c>
      <c r="C119" s="93" t="str">
        <f>IF(申し込み表!$D$4="小学男子","小学",IF(申し込み表!$D$4="中学男子","中学","一般"))</f>
        <v>一般</v>
      </c>
      <c r="D119" s="93" t="s">
        <v>53</v>
      </c>
      <c r="E119" s="93" t="str">
        <f>申し込み表!B39&amp;""</f>
        <v/>
      </c>
      <c r="F119" s="93" t="str">
        <f>申し込み表!C39&amp;""</f>
        <v/>
      </c>
      <c r="G119" s="93" t="str">
        <f>ASC(申し込み表!N39)</f>
        <v/>
      </c>
      <c r="H119" s="93" t="str">
        <f>申し込み表!E39&amp;""</f>
        <v/>
      </c>
      <c r="I119" s="94" t="str">
        <f>申し込み表!G39&amp;""</f>
        <v/>
      </c>
      <c r="J119" s="94" t="str">
        <f>申し込み表!L39&amp;""</f>
        <v/>
      </c>
      <c r="K119" s="94" t="str">
        <f>申し込み表!M39&amp;""</f>
        <v/>
      </c>
    </row>
    <row r="120" spans="1:11" x14ac:dyDescent="0.15">
      <c r="A120" t="str">
        <f t="shared" si="1"/>
        <v/>
      </c>
      <c r="B120" s="93" t="str">
        <f>DBCS(申し込み表!$D$3)</f>
        <v/>
      </c>
      <c r="C120" s="93" t="str">
        <f>IF(申し込み表!$D$4="小学男子","小学",IF(申し込み表!$D$4="中学男子","中学","一般"))</f>
        <v>一般</v>
      </c>
      <c r="D120" s="93" t="s">
        <v>53</v>
      </c>
      <c r="E120" s="93" t="str">
        <f>申し込み表!B40&amp;""</f>
        <v/>
      </c>
      <c r="F120" s="93" t="str">
        <f>申し込み表!C40&amp;""</f>
        <v/>
      </c>
      <c r="G120" s="93" t="str">
        <f>ASC(申し込み表!N40)</f>
        <v/>
      </c>
      <c r="H120" s="93" t="str">
        <f>申し込み表!E40&amp;""</f>
        <v/>
      </c>
      <c r="I120" s="94" t="str">
        <f>申し込み表!G40&amp;""</f>
        <v/>
      </c>
      <c r="J120" s="94" t="str">
        <f>申し込み表!L40&amp;""</f>
        <v/>
      </c>
      <c r="K120" s="94" t="str">
        <f>申し込み表!M40&amp;""</f>
        <v/>
      </c>
    </row>
    <row r="121" spans="1:11" x14ac:dyDescent="0.15">
      <c r="A121" t="str">
        <f t="shared" si="1"/>
        <v/>
      </c>
      <c r="B121" s="93" t="str">
        <f>DBCS(申し込み表!$D$3)</f>
        <v/>
      </c>
      <c r="C121" s="93" t="str">
        <f>IF(申し込み表!$D$4="小学男子","小学",IF(申し込み表!$D$4="中学男子","中学","一般"))</f>
        <v>一般</v>
      </c>
      <c r="D121" s="93" t="s">
        <v>53</v>
      </c>
      <c r="E121" s="93" t="str">
        <f>申し込み表!B41&amp;""</f>
        <v/>
      </c>
      <c r="F121" s="93" t="str">
        <f>申し込み表!C41&amp;""</f>
        <v/>
      </c>
      <c r="G121" s="93" t="str">
        <f>ASC(申し込み表!N41)</f>
        <v/>
      </c>
      <c r="H121" s="93" t="str">
        <f>申し込み表!E41&amp;""</f>
        <v/>
      </c>
      <c r="I121" s="94" t="str">
        <f>申し込み表!G41&amp;""</f>
        <v/>
      </c>
      <c r="J121" s="94" t="str">
        <f>申し込み表!L41&amp;""</f>
        <v/>
      </c>
      <c r="K121" s="94" t="str">
        <f>申し込み表!M41&amp;""</f>
        <v/>
      </c>
    </row>
    <row r="122" spans="1:11" x14ac:dyDescent="0.15">
      <c r="A122" t="str">
        <f t="shared" si="1"/>
        <v/>
      </c>
      <c r="B122" s="93" t="str">
        <f>DBCS(申し込み表!$D$3)</f>
        <v/>
      </c>
      <c r="C122" s="93" t="str">
        <f>IF(申し込み表!$D$4="小学男子","小学",IF(申し込み表!$D$4="中学男子","中学","一般"))</f>
        <v>一般</v>
      </c>
      <c r="D122" s="93" t="s">
        <v>53</v>
      </c>
      <c r="E122" s="93" t="str">
        <f>申し込み表!B42&amp;""</f>
        <v/>
      </c>
      <c r="F122" s="93" t="str">
        <f>申し込み表!C42&amp;""</f>
        <v/>
      </c>
      <c r="G122" s="93" t="str">
        <f>ASC(申し込み表!N42)</f>
        <v/>
      </c>
      <c r="H122" s="93" t="str">
        <f>申し込み表!E42&amp;""</f>
        <v/>
      </c>
      <c r="I122" s="94" t="str">
        <f>申し込み表!G42&amp;""</f>
        <v/>
      </c>
      <c r="J122" s="94" t="str">
        <f>申し込み表!L42&amp;""</f>
        <v/>
      </c>
      <c r="K122" s="94" t="str">
        <f>申し込み表!M42&amp;""</f>
        <v/>
      </c>
    </row>
    <row r="123" spans="1:11" x14ac:dyDescent="0.15">
      <c r="A123" t="str">
        <f t="shared" si="1"/>
        <v/>
      </c>
      <c r="B123" s="93" t="str">
        <f>DBCS(申し込み表!$D$3)</f>
        <v/>
      </c>
      <c r="C123" s="93" t="str">
        <f>IF(申し込み表!$D$4="小学男子","小学",IF(申し込み表!$D$4="中学男子","中学","一般"))</f>
        <v>一般</v>
      </c>
      <c r="D123" s="93" t="s">
        <v>53</v>
      </c>
      <c r="E123" s="93" t="str">
        <f>申し込み表!B43&amp;""</f>
        <v/>
      </c>
      <c r="F123" s="93" t="str">
        <f>申し込み表!C43&amp;""</f>
        <v/>
      </c>
      <c r="G123" s="93" t="str">
        <f>ASC(申し込み表!N43)</f>
        <v/>
      </c>
      <c r="H123" s="93" t="str">
        <f>申し込み表!E43&amp;""</f>
        <v/>
      </c>
      <c r="I123" s="94" t="str">
        <f>申し込み表!G43&amp;""</f>
        <v/>
      </c>
      <c r="J123" s="94" t="str">
        <f>申し込み表!L43&amp;""</f>
        <v/>
      </c>
      <c r="K123" s="94" t="str">
        <f>申し込み表!M43&amp;""</f>
        <v/>
      </c>
    </row>
    <row r="124" spans="1:11" x14ac:dyDescent="0.15">
      <c r="A124" t="str">
        <f t="shared" si="1"/>
        <v/>
      </c>
      <c r="B124" s="93" t="str">
        <f>DBCS(申し込み表!$D$3)</f>
        <v/>
      </c>
      <c r="C124" s="93" t="str">
        <f>IF(申し込み表!$D$4="小学男子","小学",IF(申し込み表!$D$4="中学男子","中学","一般"))</f>
        <v>一般</v>
      </c>
      <c r="D124" s="93" t="s">
        <v>53</v>
      </c>
      <c r="E124" s="93" t="str">
        <f>申し込み表!B44&amp;""</f>
        <v/>
      </c>
      <c r="F124" s="93" t="str">
        <f>申し込み表!C44&amp;""</f>
        <v/>
      </c>
      <c r="G124" s="93" t="str">
        <f>ASC(申し込み表!N44)</f>
        <v/>
      </c>
      <c r="H124" s="93" t="str">
        <f>申し込み表!E44&amp;""</f>
        <v/>
      </c>
      <c r="I124" s="94" t="str">
        <f>申し込み表!G44&amp;""</f>
        <v/>
      </c>
      <c r="J124" s="94" t="str">
        <f>申し込み表!L44&amp;""</f>
        <v/>
      </c>
      <c r="K124" s="94" t="str">
        <f>申し込み表!M44&amp;""</f>
        <v/>
      </c>
    </row>
    <row r="125" spans="1:11" x14ac:dyDescent="0.15">
      <c r="A125" t="str">
        <f t="shared" si="1"/>
        <v/>
      </c>
      <c r="B125" s="93" t="str">
        <f>DBCS(申し込み表!$D$3)</f>
        <v/>
      </c>
      <c r="C125" s="93" t="str">
        <f>IF(申し込み表!$D$4="小学男子","小学",IF(申し込み表!$D$4="中学男子","中学","一般"))</f>
        <v>一般</v>
      </c>
      <c r="D125" s="93" t="s">
        <v>53</v>
      </c>
      <c r="E125" s="93" t="str">
        <f>申し込み表!B45&amp;""</f>
        <v/>
      </c>
      <c r="F125" s="93" t="str">
        <f>申し込み表!C45&amp;""</f>
        <v/>
      </c>
      <c r="G125" s="93" t="str">
        <f>ASC(申し込み表!N45)</f>
        <v/>
      </c>
      <c r="H125" s="93" t="str">
        <f>申し込み表!E45&amp;""</f>
        <v/>
      </c>
      <c r="I125" s="94" t="str">
        <f>申し込み表!G45&amp;""</f>
        <v/>
      </c>
      <c r="J125" s="94" t="str">
        <f>申し込み表!L45&amp;""</f>
        <v/>
      </c>
      <c r="K125" s="94" t="str">
        <f>申し込み表!M45&amp;""</f>
        <v/>
      </c>
    </row>
    <row r="126" spans="1:11" x14ac:dyDescent="0.15">
      <c r="A126" t="str">
        <f t="shared" si="1"/>
        <v/>
      </c>
      <c r="B126" s="93" t="str">
        <f>DBCS(申し込み表!$D$3)</f>
        <v/>
      </c>
      <c r="C126" s="93" t="str">
        <f>IF(申し込み表!$D$4="小学男子","小学",IF(申し込み表!$D$4="中学男子","中学","一般"))</f>
        <v>一般</v>
      </c>
      <c r="D126" s="93" t="s">
        <v>53</v>
      </c>
      <c r="E126" s="93" t="str">
        <f>申し込み表!B46&amp;""</f>
        <v/>
      </c>
      <c r="F126" s="93" t="str">
        <f>申し込み表!C46&amp;""</f>
        <v/>
      </c>
      <c r="G126" s="93" t="str">
        <f>ASC(申し込み表!N46)</f>
        <v/>
      </c>
      <c r="H126" s="93" t="str">
        <f>申し込み表!E46&amp;""</f>
        <v/>
      </c>
      <c r="I126" s="94" t="str">
        <f>申し込み表!G46&amp;""</f>
        <v/>
      </c>
      <c r="J126" s="94" t="str">
        <f>申し込み表!L46&amp;""</f>
        <v/>
      </c>
      <c r="K126" s="94" t="str">
        <f>申し込み表!M46&amp;""</f>
        <v/>
      </c>
    </row>
    <row r="127" spans="1:11" x14ac:dyDescent="0.15">
      <c r="A127" t="str">
        <f t="shared" si="1"/>
        <v/>
      </c>
      <c r="B127" s="93" t="str">
        <f>DBCS(申し込み表!$D$3)</f>
        <v/>
      </c>
      <c r="C127" s="93" t="str">
        <f>IF(申し込み表!$D$4="小学男子","小学",IF(申し込み表!$D$4="中学男子","中学","一般"))</f>
        <v>一般</v>
      </c>
      <c r="D127" s="93" t="s">
        <v>53</v>
      </c>
      <c r="E127" s="93" t="str">
        <f>申し込み表!B47&amp;""</f>
        <v/>
      </c>
      <c r="F127" s="93" t="str">
        <f>申し込み表!C47&amp;""</f>
        <v/>
      </c>
      <c r="G127" s="93" t="str">
        <f>ASC(申し込み表!N47)</f>
        <v/>
      </c>
      <c r="H127" s="93" t="str">
        <f>申し込み表!E47&amp;""</f>
        <v/>
      </c>
      <c r="I127" s="94" t="str">
        <f>申し込み表!G47&amp;""</f>
        <v/>
      </c>
      <c r="J127" s="94" t="str">
        <f>申し込み表!L47&amp;""</f>
        <v/>
      </c>
      <c r="K127" s="94" t="str">
        <f>申し込み表!M47&amp;""</f>
        <v/>
      </c>
    </row>
    <row r="128" spans="1:11" x14ac:dyDescent="0.15">
      <c r="A128" t="str">
        <f t="shared" si="1"/>
        <v/>
      </c>
      <c r="B128" s="93" t="str">
        <f>DBCS(申し込み表!$D$3)</f>
        <v/>
      </c>
      <c r="C128" s="93" t="str">
        <f>IF(申し込み表!$D$4="小学男子","小学",IF(申し込み表!$D$4="中学男子","中学","一般"))</f>
        <v>一般</v>
      </c>
      <c r="D128" s="93" t="s">
        <v>53</v>
      </c>
      <c r="E128" s="93" t="str">
        <f>申し込み表!B48&amp;""</f>
        <v/>
      </c>
      <c r="F128" s="93" t="str">
        <f>申し込み表!C48&amp;""</f>
        <v/>
      </c>
      <c r="G128" s="93" t="str">
        <f>ASC(申し込み表!N48)</f>
        <v/>
      </c>
      <c r="H128" s="93" t="str">
        <f>申し込み表!E48&amp;""</f>
        <v/>
      </c>
      <c r="I128" s="94" t="str">
        <f>申し込み表!G48&amp;""</f>
        <v/>
      </c>
      <c r="J128" s="94" t="str">
        <f>申し込み表!L48&amp;""</f>
        <v/>
      </c>
      <c r="K128" s="94" t="str">
        <f>申し込み表!M48&amp;""</f>
        <v/>
      </c>
    </row>
    <row r="129" spans="1:11" x14ac:dyDescent="0.15">
      <c r="A129" t="str">
        <f t="shared" si="1"/>
        <v/>
      </c>
      <c r="B129" s="93" t="str">
        <f>DBCS(申し込み表!$D$3)</f>
        <v/>
      </c>
      <c r="C129" s="93" t="str">
        <f>IF(申し込み表!$D$4="小学男子","小学",IF(申し込み表!$D$4="中学男子","中学","一般"))</f>
        <v>一般</v>
      </c>
      <c r="D129" s="93" t="s">
        <v>53</v>
      </c>
      <c r="E129" s="93" t="str">
        <f>申し込み表!B49&amp;""</f>
        <v/>
      </c>
      <c r="F129" s="93" t="str">
        <f>申し込み表!C49&amp;""</f>
        <v/>
      </c>
      <c r="G129" s="93" t="str">
        <f>ASC(申し込み表!N49)</f>
        <v/>
      </c>
      <c r="H129" s="93" t="str">
        <f>申し込み表!E49&amp;""</f>
        <v/>
      </c>
      <c r="I129" s="94" t="str">
        <f>申し込み表!G49&amp;""</f>
        <v/>
      </c>
      <c r="J129" s="94" t="str">
        <f>申し込み表!L49&amp;""</f>
        <v/>
      </c>
      <c r="K129" s="94" t="str">
        <f>申し込み表!M49&amp;""</f>
        <v/>
      </c>
    </row>
    <row r="130" spans="1:11" x14ac:dyDescent="0.15">
      <c r="A130" t="str">
        <f t="shared" si="1"/>
        <v/>
      </c>
      <c r="B130" s="93" t="str">
        <f>DBCS(申し込み表!$D$3)</f>
        <v/>
      </c>
      <c r="C130" s="93" t="str">
        <f>IF(申し込み表!$D$4="小学男子","小学",IF(申し込み表!$D$4="中学男子","中学","一般"))</f>
        <v>一般</v>
      </c>
      <c r="D130" s="93" t="s">
        <v>53</v>
      </c>
      <c r="E130" s="93" t="str">
        <f>申し込み表!B50&amp;""</f>
        <v/>
      </c>
      <c r="F130" s="93" t="str">
        <f>申し込み表!C50&amp;""</f>
        <v/>
      </c>
      <c r="G130" s="93" t="str">
        <f>ASC(申し込み表!N50)</f>
        <v/>
      </c>
      <c r="H130" s="93" t="str">
        <f>申し込み表!E50&amp;""</f>
        <v/>
      </c>
      <c r="I130" s="94" t="str">
        <f>申し込み表!G50&amp;""</f>
        <v/>
      </c>
      <c r="J130" s="94" t="str">
        <f>申し込み表!L50&amp;""</f>
        <v/>
      </c>
      <c r="K130" s="94" t="str">
        <f>申し込み表!M50&amp;""</f>
        <v/>
      </c>
    </row>
    <row r="131" spans="1:11" x14ac:dyDescent="0.15">
      <c r="A131" t="str">
        <f t="shared" si="1"/>
        <v/>
      </c>
      <c r="B131" s="93" t="str">
        <f>DBCS(申し込み表!$D$3)</f>
        <v/>
      </c>
      <c r="C131" s="93" t="str">
        <f>IF(申し込み表!$D$4="小学男子","小学",IF(申し込み表!$D$4="中学男子","中学","一般"))</f>
        <v>一般</v>
      </c>
      <c r="D131" s="93" t="s">
        <v>53</v>
      </c>
      <c r="E131" s="93" t="str">
        <f>申し込み表!B51&amp;""</f>
        <v/>
      </c>
      <c r="F131" s="93" t="str">
        <f>申し込み表!C51&amp;""</f>
        <v/>
      </c>
      <c r="G131" s="93" t="str">
        <f>ASC(申し込み表!N51)</f>
        <v/>
      </c>
      <c r="H131" s="93" t="str">
        <f>申し込み表!E51&amp;""</f>
        <v/>
      </c>
      <c r="I131" s="94" t="str">
        <f>申し込み表!G51&amp;""</f>
        <v/>
      </c>
      <c r="J131" s="94" t="str">
        <f>申し込み表!L51&amp;""</f>
        <v/>
      </c>
      <c r="K131" s="94" t="str">
        <f>申し込み表!M51&amp;""</f>
        <v/>
      </c>
    </row>
    <row r="132" spans="1:11" x14ac:dyDescent="0.15">
      <c r="A132" t="str">
        <f t="shared" si="1"/>
        <v/>
      </c>
      <c r="B132" s="93" t="str">
        <f>DBCS(申し込み表!$D$3)</f>
        <v/>
      </c>
      <c r="C132" s="93" t="str">
        <f>IF(申し込み表!$D$4="小学男子","小学",IF(申し込み表!$D$4="中学男子","中学","一般"))</f>
        <v>一般</v>
      </c>
      <c r="D132" s="93" t="s">
        <v>53</v>
      </c>
      <c r="E132" s="93" t="str">
        <f>申し込み表!B52&amp;""</f>
        <v/>
      </c>
      <c r="F132" s="93" t="str">
        <f>申し込み表!C52&amp;""</f>
        <v/>
      </c>
      <c r="G132" s="93" t="str">
        <f>ASC(申し込み表!N52)</f>
        <v/>
      </c>
      <c r="H132" s="93" t="str">
        <f>申し込み表!E52&amp;""</f>
        <v/>
      </c>
      <c r="I132" s="94" t="str">
        <f>申し込み表!G52&amp;""</f>
        <v/>
      </c>
      <c r="J132" s="94" t="str">
        <f>申し込み表!L52&amp;""</f>
        <v/>
      </c>
      <c r="K132" s="94" t="str">
        <f>申し込み表!M52&amp;""</f>
        <v/>
      </c>
    </row>
    <row r="133" spans="1:11" x14ac:dyDescent="0.15">
      <c r="A133" t="str">
        <f t="shared" si="1"/>
        <v/>
      </c>
      <c r="B133" s="93" t="str">
        <f>DBCS(申し込み表!$D$3)</f>
        <v/>
      </c>
      <c r="C133" s="93" t="str">
        <f>IF(申し込み表!$D$4="小学男子","小学",IF(申し込み表!$D$4="中学男子","中学","一般"))</f>
        <v>一般</v>
      </c>
      <c r="D133" s="93" t="s">
        <v>53</v>
      </c>
      <c r="E133" s="93" t="str">
        <f>申し込み表!B53&amp;""</f>
        <v/>
      </c>
      <c r="F133" s="93" t="str">
        <f>申し込み表!C53&amp;""</f>
        <v/>
      </c>
      <c r="G133" s="93" t="str">
        <f>ASC(申し込み表!N53)</f>
        <v/>
      </c>
      <c r="H133" s="93" t="str">
        <f>申し込み表!E53&amp;""</f>
        <v/>
      </c>
      <c r="I133" s="94" t="str">
        <f>申し込み表!G53&amp;""</f>
        <v/>
      </c>
      <c r="J133" s="94" t="str">
        <f>申し込み表!L53&amp;""</f>
        <v/>
      </c>
      <c r="K133" s="94" t="str">
        <f>申し込み表!M53&amp;""</f>
        <v/>
      </c>
    </row>
    <row r="134" spans="1:11" x14ac:dyDescent="0.15">
      <c r="A134" t="str">
        <f t="shared" si="1"/>
        <v/>
      </c>
      <c r="B134" s="93" t="str">
        <f>DBCS(申し込み表!$D$3)</f>
        <v/>
      </c>
      <c r="C134" s="93" t="str">
        <f>IF(申し込み表!$D$4="小学男子","小学",IF(申し込み表!$D$4="中学男子","中学","一般"))</f>
        <v>一般</v>
      </c>
      <c r="D134" s="93" t="s">
        <v>53</v>
      </c>
      <c r="E134" s="93" t="str">
        <f>申し込み表!B54&amp;""</f>
        <v/>
      </c>
      <c r="F134" s="93" t="str">
        <f>申し込み表!C54&amp;""</f>
        <v/>
      </c>
      <c r="G134" s="93" t="str">
        <f>ASC(申し込み表!N54)</f>
        <v/>
      </c>
      <c r="H134" s="93" t="str">
        <f>申し込み表!E54&amp;""</f>
        <v/>
      </c>
      <c r="I134" s="94" t="str">
        <f>申し込み表!G54&amp;""</f>
        <v/>
      </c>
      <c r="J134" s="94" t="str">
        <f>申し込み表!L54&amp;""</f>
        <v/>
      </c>
      <c r="K134" s="94" t="str">
        <f>申し込み表!M54&amp;""</f>
        <v/>
      </c>
    </row>
    <row r="135" spans="1:11" x14ac:dyDescent="0.15">
      <c r="A135" t="str">
        <f t="shared" si="1"/>
        <v/>
      </c>
      <c r="B135" s="93" t="str">
        <f>DBCS(申し込み表!$D$3)</f>
        <v/>
      </c>
      <c r="C135" s="93" t="str">
        <f>IF(申し込み表!$D$4="小学男子","小学",IF(申し込み表!$D$4="中学男子","中学","一般"))</f>
        <v>一般</v>
      </c>
      <c r="D135" s="93" t="s">
        <v>53</v>
      </c>
      <c r="E135" s="93" t="str">
        <f>申し込み表!B55&amp;""</f>
        <v/>
      </c>
      <c r="F135" s="93" t="str">
        <f>申し込み表!C55&amp;""</f>
        <v/>
      </c>
      <c r="G135" s="93" t="str">
        <f>ASC(申し込み表!N55)</f>
        <v/>
      </c>
      <c r="H135" s="93" t="str">
        <f>申し込み表!E55&amp;""</f>
        <v/>
      </c>
      <c r="I135" s="94" t="str">
        <f>申し込み表!G55&amp;""</f>
        <v/>
      </c>
      <c r="J135" s="94" t="str">
        <f>申し込み表!L55&amp;""</f>
        <v/>
      </c>
      <c r="K135" s="94" t="str">
        <f>申し込み表!M55&amp;""</f>
        <v/>
      </c>
    </row>
    <row r="136" spans="1:11" x14ac:dyDescent="0.15">
      <c r="A136" t="str">
        <f>IF(OR(J136&lt;&gt;"",AND(F136&lt;&gt;"",COUNTIF(申し込み表!$F$121:$K$158,個人種目一覧!E136&amp;個人種目一覧!F136)&lt;&gt;0)),"o","")</f>
        <v/>
      </c>
      <c r="B136" s="93" t="str">
        <f>DBCS(申し込み表!$D$58)</f>
        <v/>
      </c>
      <c r="C136" s="93" t="str">
        <f>IF(申し込み表!$D$59="小学女子","小学",IF(申し込み表!$D$59="中学女子","中学","一般"))</f>
        <v>一般</v>
      </c>
      <c r="D136" s="93" t="s">
        <v>52</v>
      </c>
      <c r="E136" s="93" t="str">
        <f>申し込み表!B66&amp;""</f>
        <v/>
      </c>
      <c r="F136" s="93" t="str">
        <f>申し込み表!C66&amp;""</f>
        <v/>
      </c>
      <c r="G136" s="93" t="str">
        <f>申し込み表!N66</f>
        <v/>
      </c>
      <c r="H136" s="93" t="str">
        <f>申し込み表!E66&amp;""</f>
        <v/>
      </c>
      <c r="I136" s="94" t="str">
        <f>申し込み表!G66&amp;""</f>
        <v/>
      </c>
      <c r="J136" s="94" t="str">
        <f>申し込み表!H66&amp;""</f>
        <v/>
      </c>
      <c r="K136" s="94" t="str">
        <f>申し込み表!I66&amp;""</f>
        <v/>
      </c>
    </row>
    <row r="137" spans="1:11" x14ac:dyDescent="0.15">
      <c r="A137" t="str">
        <f>IF(OR(J137&lt;&gt;"",AND(F137&lt;&gt;"",COUNTIF(申し込み表!$F$121:$K$158,個人種目一覧!E137&amp;個人種目一覧!F137)&lt;&gt;0)),"o","")</f>
        <v/>
      </c>
      <c r="B137" s="93" t="str">
        <f>DBCS(申し込み表!$D$58)</f>
        <v/>
      </c>
      <c r="C137" s="93" t="str">
        <f>IF(申し込み表!$D$59="小学女子","小学",IF(申し込み表!$D$59="中学女子","中学","一般"))</f>
        <v>一般</v>
      </c>
      <c r="D137" s="93" t="s">
        <v>52</v>
      </c>
      <c r="E137" s="93" t="str">
        <f>申し込み表!B67&amp;""</f>
        <v/>
      </c>
      <c r="F137" s="93" t="str">
        <f>申し込み表!C67&amp;""</f>
        <v/>
      </c>
      <c r="G137" s="93" t="str">
        <f>申し込み表!N67</f>
        <v/>
      </c>
      <c r="H137" s="93" t="str">
        <f>申し込み表!E67&amp;""</f>
        <v/>
      </c>
      <c r="I137" s="94" t="str">
        <f>申し込み表!G67&amp;""</f>
        <v/>
      </c>
      <c r="J137" s="94" t="str">
        <f>申し込み表!H67&amp;""</f>
        <v/>
      </c>
      <c r="K137" s="94" t="str">
        <f>申し込み表!I67&amp;""</f>
        <v/>
      </c>
    </row>
    <row r="138" spans="1:11" x14ac:dyDescent="0.15">
      <c r="A138" t="str">
        <f>IF(OR(J138&lt;&gt;"",AND(F138&lt;&gt;"",COUNTIF(申し込み表!$F$121:$K$158,個人種目一覧!E138&amp;個人種目一覧!F138)&lt;&gt;0)),"o","")</f>
        <v/>
      </c>
      <c r="B138" s="93" t="str">
        <f>DBCS(申し込み表!$D$58)</f>
        <v/>
      </c>
      <c r="C138" s="93" t="str">
        <f>IF(申し込み表!$D$59="小学女子","小学",IF(申し込み表!$D$59="中学女子","中学","一般"))</f>
        <v>一般</v>
      </c>
      <c r="D138" s="93" t="s">
        <v>52</v>
      </c>
      <c r="E138" s="93" t="str">
        <f>申し込み表!B68&amp;""</f>
        <v/>
      </c>
      <c r="F138" s="93" t="str">
        <f>申し込み表!C68&amp;""</f>
        <v/>
      </c>
      <c r="G138" s="93" t="str">
        <f>申し込み表!N68</f>
        <v/>
      </c>
      <c r="H138" s="93" t="str">
        <f>申し込み表!E68&amp;""</f>
        <v/>
      </c>
      <c r="I138" s="94" t="str">
        <f>申し込み表!G68&amp;""</f>
        <v/>
      </c>
      <c r="J138" s="94" t="str">
        <f>申し込み表!H68&amp;""</f>
        <v/>
      </c>
      <c r="K138" s="94" t="str">
        <f>申し込み表!I68&amp;""</f>
        <v/>
      </c>
    </row>
    <row r="139" spans="1:11" x14ac:dyDescent="0.15">
      <c r="A139" t="str">
        <f>IF(OR(J139&lt;&gt;"",AND(F139&lt;&gt;"",COUNTIF(申し込み表!$F$121:$K$158,個人種目一覧!E139&amp;個人種目一覧!F139)&lt;&gt;0)),"o","")</f>
        <v/>
      </c>
      <c r="B139" s="93" t="str">
        <f>DBCS(申し込み表!$D$58)</f>
        <v/>
      </c>
      <c r="C139" s="93" t="str">
        <f>IF(申し込み表!$D$59="小学女子","小学",IF(申し込み表!$D$59="中学女子","中学","一般"))</f>
        <v>一般</v>
      </c>
      <c r="D139" s="93" t="s">
        <v>52</v>
      </c>
      <c r="E139" s="93" t="str">
        <f>申し込み表!B69&amp;""</f>
        <v/>
      </c>
      <c r="F139" s="93" t="str">
        <f>申し込み表!C69&amp;""</f>
        <v/>
      </c>
      <c r="G139" s="93" t="str">
        <f>申し込み表!N69</f>
        <v/>
      </c>
      <c r="H139" s="93" t="str">
        <f>申し込み表!E69&amp;""</f>
        <v/>
      </c>
      <c r="I139" s="94" t="str">
        <f>申し込み表!G69&amp;""</f>
        <v/>
      </c>
      <c r="J139" s="94" t="str">
        <f>申し込み表!H69&amp;""</f>
        <v/>
      </c>
      <c r="K139" s="94" t="str">
        <f>申し込み表!I69&amp;""</f>
        <v/>
      </c>
    </row>
    <row r="140" spans="1:11" x14ac:dyDescent="0.15">
      <c r="A140" t="str">
        <f>IF(OR(J140&lt;&gt;"",AND(F140&lt;&gt;"",COUNTIF(申し込み表!$F$121:$K$158,個人種目一覧!E140&amp;個人種目一覧!F140)&lt;&gt;0)),"o","")</f>
        <v/>
      </c>
      <c r="B140" s="93" t="str">
        <f>DBCS(申し込み表!$D$58)</f>
        <v/>
      </c>
      <c r="C140" s="93" t="str">
        <f>IF(申し込み表!$D$59="小学女子","小学",IF(申し込み表!$D$59="中学女子","中学","一般"))</f>
        <v>一般</v>
      </c>
      <c r="D140" s="93" t="s">
        <v>52</v>
      </c>
      <c r="E140" s="93" t="str">
        <f>申し込み表!B70&amp;""</f>
        <v/>
      </c>
      <c r="F140" s="93" t="str">
        <f>申し込み表!C70&amp;""</f>
        <v/>
      </c>
      <c r="G140" s="93" t="str">
        <f>申し込み表!N70</f>
        <v/>
      </c>
      <c r="H140" s="93" t="str">
        <f>申し込み表!E70&amp;""</f>
        <v/>
      </c>
      <c r="I140" s="94" t="str">
        <f>申し込み表!G70&amp;""</f>
        <v/>
      </c>
      <c r="J140" s="94" t="str">
        <f>申し込み表!H70&amp;""</f>
        <v/>
      </c>
      <c r="K140" s="94" t="str">
        <f>申し込み表!I70&amp;""</f>
        <v/>
      </c>
    </row>
    <row r="141" spans="1:11" x14ac:dyDescent="0.15">
      <c r="A141" t="str">
        <f>IF(OR(J141&lt;&gt;"",AND(F141&lt;&gt;"",COUNTIF(申し込み表!$F$121:$K$158,個人種目一覧!E141&amp;個人種目一覧!F141)&lt;&gt;0)),"o","")</f>
        <v/>
      </c>
      <c r="B141" s="93" t="str">
        <f>DBCS(申し込み表!$D$58)</f>
        <v/>
      </c>
      <c r="C141" s="93" t="str">
        <f>IF(申し込み表!$D$59="小学女子","小学",IF(申し込み表!$D$59="中学女子","中学","一般"))</f>
        <v>一般</v>
      </c>
      <c r="D141" s="93" t="s">
        <v>52</v>
      </c>
      <c r="E141" s="93" t="str">
        <f>申し込み表!B71&amp;""</f>
        <v/>
      </c>
      <c r="F141" s="93" t="str">
        <f>申し込み表!C71&amp;""</f>
        <v/>
      </c>
      <c r="G141" s="93" t="str">
        <f>申し込み表!N71</f>
        <v/>
      </c>
      <c r="H141" s="93" t="str">
        <f>申し込み表!E71&amp;""</f>
        <v/>
      </c>
      <c r="I141" s="94" t="str">
        <f>申し込み表!G71&amp;""</f>
        <v/>
      </c>
      <c r="J141" s="94" t="str">
        <f>申し込み表!H71&amp;""</f>
        <v/>
      </c>
      <c r="K141" s="94" t="str">
        <f>申し込み表!I71&amp;""</f>
        <v/>
      </c>
    </row>
    <row r="142" spans="1:11" x14ac:dyDescent="0.15">
      <c r="A142" t="str">
        <f>IF(OR(J142&lt;&gt;"",AND(F142&lt;&gt;"",COUNTIF(申し込み表!$F$121:$K$158,個人種目一覧!E142&amp;個人種目一覧!F142)&lt;&gt;0)),"o","")</f>
        <v/>
      </c>
      <c r="B142" s="93" t="str">
        <f>DBCS(申し込み表!$D$58)</f>
        <v/>
      </c>
      <c r="C142" s="93" t="str">
        <f>IF(申し込み表!$D$59="小学女子","小学",IF(申し込み表!$D$59="中学女子","中学","一般"))</f>
        <v>一般</v>
      </c>
      <c r="D142" s="93" t="s">
        <v>52</v>
      </c>
      <c r="E142" s="93" t="str">
        <f>申し込み表!B72&amp;""</f>
        <v/>
      </c>
      <c r="F142" s="93" t="str">
        <f>申し込み表!C72&amp;""</f>
        <v/>
      </c>
      <c r="G142" s="93" t="str">
        <f>申し込み表!N72</f>
        <v/>
      </c>
      <c r="H142" s="93" t="str">
        <f>申し込み表!E72&amp;""</f>
        <v/>
      </c>
      <c r="I142" s="94" t="str">
        <f>申し込み表!G72&amp;""</f>
        <v/>
      </c>
      <c r="J142" s="94" t="str">
        <f>申し込み表!H72&amp;""</f>
        <v/>
      </c>
      <c r="K142" s="94" t="str">
        <f>申し込み表!I72&amp;""</f>
        <v/>
      </c>
    </row>
    <row r="143" spans="1:11" x14ac:dyDescent="0.15">
      <c r="A143" t="str">
        <f>IF(OR(J143&lt;&gt;"",AND(F143&lt;&gt;"",COUNTIF(申し込み表!$F$121:$K$158,個人種目一覧!E143&amp;個人種目一覧!F143)&lt;&gt;0)),"o","")</f>
        <v/>
      </c>
      <c r="B143" s="93" t="str">
        <f>DBCS(申し込み表!$D$58)</f>
        <v/>
      </c>
      <c r="C143" s="93" t="str">
        <f>IF(申し込み表!$D$59="小学女子","小学",IF(申し込み表!$D$59="中学女子","中学","一般"))</f>
        <v>一般</v>
      </c>
      <c r="D143" s="93" t="s">
        <v>52</v>
      </c>
      <c r="E143" s="93" t="str">
        <f>申し込み表!B73&amp;""</f>
        <v/>
      </c>
      <c r="F143" s="93" t="str">
        <f>申し込み表!C73&amp;""</f>
        <v/>
      </c>
      <c r="G143" s="93" t="str">
        <f>申し込み表!N73</f>
        <v/>
      </c>
      <c r="H143" s="93" t="str">
        <f>申し込み表!E73&amp;""</f>
        <v/>
      </c>
      <c r="I143" s="94" t="str">
        <f>申し込み表!G73&amp;""</f>
        <v/>
      </c>
      <c r="J143" s="94" t="str">
        <f>申し込み表!H73&amp;""</f>
        <v/>
      </c>
      <c r="K143" s="94" t="str">
        <f>申し込み表!I73&amp;""</f>
        <v/>
      </c>
    </row>
    <row r="144" spans="1:11" x14ac:dyDescent="0.15">
      <c r="A144" t="str">
        <f>IF(OR(J144&lt;&gt;"",AND(F144&lt;&gt;"",COUNTIF(申し込み表!$F$121:$K$158,個人種目一覧!E144&amp;個人種目一覧!F144)&lt;&gt;0)),"o","")</f>
        <v/>
      </c>
      <c r="B144" s="93" t="str">
        <f>DBCS(申し込み表!$D$58)</f>
        <v/>
      </c>
      <c r="C144" s="93" t="str">
        <f>IF(申し込み表!$D$59="小学女子","小学",IF(申し込み表!$D$59="中学女子","中学","一般"))</f>
        <v>一般</v>
      </c>
      <c r="D144" s="93" t="s">
        <v>52</v>
      </c>
      <c r="E144" s="93" t="str">
        <f>申し込み表!B74&amp;""</f>
        <v/>
      </c>
      <c r="F144" s="93" t="str">
        <f>申し込み表!C74&amp;""</f>
        <v/>
      </c>
      <c r="G144" s="93" t="str">
        <f>申し込み表!N74</f>
        <v/>
      </c>
      <c r="H144" s="93" t="str">
        <f>申し込み表!E74&amp;""</f>
        <v/>
      </c>
      <c r="I144" s="94" t="str">
        <f>申し込み表!G74&amp;""</f>
        <v/>
      </c>
      <c r="J144" s="94" t="str">
        <f>申し込み表!H74&amp;""</f>
        <v/>
      </c>
      <c r="K144" s="94" t="str">
        <f>申し込み表!I74&amp;""</f>
        <v/>
      </c>
    </row>
    <row r="145" spans="1:11" x14ac:dyDescent="0.15">
      <c r="A145" t="str">
        <f>IF(OR(J145&lt;&gt;"",AND(F145&lt;&gt;"",COUNTIF(申し込み表!$F$121:$K$158,個人種目一覧!E145&amp;個人種目一覧!F145)&lt;&gt;0)),"o","")</f>
        <v/>
      </c>
      <c r="B145" s="93" t="str">
        <f>DBCS(申し込み表!$D$58)</f>
        <v/>
      </c>
      <c r="C145" s="93" t="str">
        <f>IF(申し込み表!$D$59="小学女子","小学",IF(申し込み表!$D$59="中学女子","中学","一般"))</f>
        <v>一般</v>
      </c>
      <c r="D145" s="93" t="s">
        <v>52</v>
      </c>
      <c r="E145" s="93" t="str">
        <f>申し込み表!B75&amp;""</f>
        <v/>
      </c>
      <c r="F145" s="93" t="str">
        <f>申し込み表!C75&amp;""</f>
        <v/>
      </c>
      <c r="G145" s="93" t="str">
        <f>申し込み表!N75</f>
        <v/>
      </c>
      <c r="H145" s="93" t="str">
        <f>申し込み表!E75&amp;""</f>
        <v/>
      </c>
      <c r="I145" s="94" t="str">
        <f>申し込み表!G75&amp;""</f>
        <v/>
      </c>
      <c r="J145" s="94" t="str">
        <f>申し込み表!H75&amp;""</f>
        <v/>
      </c>
      <c r="K145" s="94" t="str">
        <f>申し込み表!I75&amp;""</f>
        <v/>
      </c>
    </row>
    <row r="146" spans="1:11" x14ac:dyDescent="0.15">
      <c r="A146" t="str">
        <f>IF(OR(J146&lt;&gt;"",AND(F146&lt;&gt;"",COUNTIF(申し込み表!$F$121:$K$158,個人種目一覧!E146&amp;個人種目一覧!F146)&lt;&gt;0)),"o","")</f>
        <v/>
      </c>
      <c r="B146" s="93" t="str">
        <f>DBCS(申し込み表!$D$58)</f>
        <v/>
      </c>
      <c r="C146" s="93" t="str">
        <f>IF(申し込み表!$D$59="小学女子","小学",IF(申し込み表!$D$59="中学女子","中学","一般"))</f>
        <v>一般</v>
      </c>
      <c r="D146" s="93" t="s">
        <v>52</v>
      </c>
      <c r="E146" s="93" t="str">
        <f>申し込み表!B76&amp;""</f>
        <v/>
      </c>
      <c r="F146" s="93" t="str">
        <f>申し込み表!C76&amp;""</f>
        <v/>
      </c>
      <c r="G146" s="93" t="str">
        <f>申し込み表!N76</f>
        <v/>
      </c>
      <c r="H146" s="93" t="str">
        <f>申し込み表!E76&amp;""</f>
        <v/>
      </c>
      <c r="I146" s="94" t="str">
        <f>申し込み表!G76&amp;""</f>
        <v/>
      </c>
      <c r="J146" s="94" t="str">
        <f>申し込み表!H76&amp;""</f>
        <v/>
      </c>
      <c r="K146" s="94" t="str">
        <f>申し込み表!I76&amp;""</f>
        <v/>
      </c>
    </row>
    <row r="147" spans="1:11" x14ac:dyDescent="0.15">
      <c r="A147" t="str">
        <f>IF(OR(J147&lt;&gt;"",AND(F147&lt;&gt;"",COUNTIF(申し込み表!$F$121:$K$158,個人種目一覧!E147&amp;個人種目一覧!F147)&lt;&gt;0)),"o","")</f>
        <v/>
      </c>
      <c r="B147" s="93" t="str">
        <f>DBCS(申し込み表!$D$58)</f>
        <v/>
      </c>
      <c r="C147" s="93" t="str">
        <f>IF(申し込み表!$D$59="小学女子","小学",IF(申し込み表!$D$59="中学女子","中学","一般"))</f>
        <v>一般</v>
      </c>
      <c r="D147" s="93" t="s">
        <v>52</v>
      </c>
      <c r="E147" s="93" t="str">
        <f>申し込み表!B77&amp;""</f>
        <v/>
      </c>
      <c r="F147" s="93" t="str">
        <f>申し込み表!C77&amp;""</f>
        <v/>
      </c>
      <c r="G147" s="93" t="str">
        <f>申し込み表!N77</f>
        <v/>
      </c>
      <c r="H147" s="93" t="str">
        <f>申し込み表!E77&amp;""</f>
        <v/>
      </c>
      <c r="I147" s="94" t="str">
        <f>申し込み表!G77&amp;""</f>
        <v/>
      </c>
      <c r="J147" s="94" t="str">
        <f>申し込み表!H77&amp;""</f>
        <v/>
      </c>
      <c r="K147" s="94" t="str">
        <f>申し込み表!I77&amp;""</f>
        <v/>
      </c>
    </row>
    <row r="148" spans="1:11" x14ac:dyDescent="0.15">
      <c r="A148" t="str">
        <f>IF(OR(J148&lt;&gt;"",AND(F148&lt;&gt;"",COUNTIF(申し込み表!$F$121:$K$158,個人種目一覧!E148&amp;個人種目一覧!F148)&lt;&gt;0)),"o","")</f>
        <v/>
      </c>
      <c r="B148" s="93" t="str">
        <f>DBCS(申し込み表!$D$58)</f>
        <v/>
      </c>
      <c r="C148" s="93" t="str">
        <f>IF(申し込み表!$D$59="小学女子","小学",IF(申し込み表!$D$59="中学女子","中学","一般"))</f>
        <v>一般</v>
      </c>
      <c r="D148" s="93" t="s">
        <v>52</v>
      </c>
      <c r="E148" s="93" t="str">
        <f>申し込み表!B78&amp;""</f>
        <v/>
      </c>
      <c r="F148" s="93" t="str">
        <f>申し込み表!C78&amp;""</f>
        <v/>
      </c>
      <c r="G148" s="93" t="str">
        <f>申し込み表!N78</f>
        <v/>
      </c>
      <c r="H148" s="93" t="str">
        <f>申し込み表!E78&amp;""</f>
        <v/>
      </c>
      <c r="I148" s="94" t="str">
        <f>申し込み表!G78&amp;""</f>
        <v/>
      </c>
      <c r="J148" s="94" t="str">
        <f>申し込み表!H78&amp;""</f>
        <v/>
      </c>
      <c r="K148" s="94" t="str">
        <f>申し込み表!I78&amp;""</f>
        <v/>
      </c>
    </row>
    <row r="149" spans="1:11" x14ac:dyDescent="0.15">
      <c r="A149" t="str">
        <f>IF(OR(J149&lt;&gt;"",AND(F149&lt;&gt;"",COUNTIF(申し込み表!$F$121:$K$158,個人種目一覧!E149&amp;個人種目一覧!F149)&lt;&gt;0)),"o","")</f>
        <v/>
      </c>
      <c r="B149" s="93" t="str">
        <f>DBCS(申し込み表!$D$58)</f>
        <v/>
      </c>
      <c r="C149" s="93" t="str">
        <f>IF(申し込み表!$D$59="小学女子","小学",IF(申し込み表!$D$59="中学女子","中学","一般"))</f>
        <v>一般</v>
      </c>
      <c r="D149" s="93" t="s">
        <v>52</v>
      </c>
      <c r="E149" s="93" t="str">
        <f>申し込み表!B79&amp;""</f>
        <v/>
      </c>
      <c r="F149" s="93" t="str">
        <f>申し込み表!C79&amp;""</f>
        <v/>
      </c>
      <c r="G149" s="93" t="str">
        <f>申し込み表!N79</f>
        <v/>
      </c>
      <c r="H149" s="93" t="str">
        <f>申し込み表!E79&amp;""</f>
        <v/>
      </c>
      <c r="I149" s="94" t="str">
        <f>申し込み表!G79&amp;""</f>
        <v/>
      </c>
      <c r="J149" s="94" t="str">
        <f>申し込み表!H79&amp;""</f>
        <v/>
      </c>
      <c r="K149" s="94" t="str">
        <f>申し込み表!I79&amp;""</f>
        <v/>
      </c>
    </row>
    <row r="150" spans="1:11" x14ac:dyDescent="0.15">
      <c r="A150" t="str">
        <f>IF(OR(J150&lt;&gt;"",AND(F150&lt;&gt;"",COUNTIF(申し込み表!$F$121:$K$158,個人種目一覧!E150&amp;個人種目一覧!F150)&lt;&gt;0)),"o","")</f>
        <v/>
      </c>
      <c r="B150" s="93" t="str">
        <f>DBCS(申し込み表!$D$58)</f>
        <v/>
      </c>
      <c r="C150" s="93" t="str">
        <f>IF(申し込み表!$D$59="小学女子","小学",IF(申し込み表!$D$59="中学女子","中学","一般"))</f>
        <v>一般</v>
      </c>
      <c r="D150" s="93" t="s">
        <v>52</v>
      </c>
      <c r="E150" s="93" t="str">
        <f>申し込み表!B80&amp;""</f>
        <v/>
      </c>
      <c r="F150" s="93" t="str">
        <f>申し込み表!C80&amp;""</f>
        <v/>
      </c>
      <c r="G150" s="93" t="str">
        <f>申し込み表!N80</f>
        <v/>
      </c>
      <c r="H150" s="93" t="str">
        <f>申し込み表!E80&amp;""</f>
        <v/>
      </c>
      <c r="I150" s="94" t="str">
        <f>申し込み表!G80&amp;""</f>
        <v/>
      </c>
      <c r="J150" s="94" t="str">
        <f>申し込み表!H80&amp;""</f>
        <v/>
      </c>
      <c r="K150" s="94" t="str">
        <f>申し込み表!I80&amp;""</f>
        <v/>
      </c>
    </row>
    <row r="151" spans="1:11" x14ac:dyDescent="0.15">
      <c r="A151" t="str">
        <f>IF(OR(J151&lt;&gt;"",AND(F151&lt;&gt;"",COUNTIF(申し込み表!$F$121:$K$158,個人種目一覧!E151&amp;個人種目一覧!F151)&lt;&gt;0)),"o","")</f>
        <v/>
      </c>
      <c r="B151" s="93" t="str">
        <f>DBCS(申し込み表!$D$58)</f>
        <v/>
      </c>
      <c r="C151" s="93" t="str">
        <f>IF(申し込み表!$D$59="小学女子","小学",IF(申し込み表!$D$59="中学女子","中学","一般"))</f>
        <v>一般</v>
      </c>
      <c r="D151" s="93" t="s">
        <v>52</v>
      </c>
      <c r="E151" s="93" t="str">
        <f>申し込み表!B81&amp;""</f>
        <v/>
      </c>
      <c r="F151" s="93" t="str">
        <f>申し込み表!C81&amp;""</f>
        <v/>
      </c>
      <c r="G151" s="93" t="str">
        <f>申し込み表!N81</f>
        <v/>
      </c>
      <c r="H151" s="93" t="str">
        <f>申し込み表!E81&amp;""</f>
        <v/>
      </c>
      <c r="I151" s="94" t="str">
        <f>申し込み表!G81&amp;""</f>
        <v/>
      </c>
      <c r="J151" s="94" t="str">
        <f>申し込み表!H81&amp;""</f>
        <v/>
      </c>
      <c r="K151" s="94" t="str">
        <f>申し込み表!I81&amp;""</f>
        <v/>
      </c>
    </row>
    <row r="152" spans="1:11" x14ac:dyDescent="0.15">
      <c r="A152" t="str">
        <f>IF(OR(J152&lt;&gt;"",AND(F152&lt;&gt;"",COUNTIF(申し込み表!$F$121:$K$158,個人種目一覧!E152&amp;個人種目一覧!F152)&lt;&gt;0)),"o","")</f>
        <v/>
      </c>
      <c r="B152" s="93" t="str">
        <f>DBCS(申し込み表!$D$58)</f>
        <v/>
      </c>
      <c r="C152" s="93" t="str">
        <f>IF(申し込み表!$D$59="小学女子","小学",IF(申し込み表!$D$59="中学女子","中学","一般"))</f>
        <v>一般</v>
      </c>
      <c r="D152" s="93" t="s">
        <v>52</v>
      </c>
      <c r="E152" s="93" t="str">
        <f>申し込み表!B82&amp;""</f>
        <v/>
      </c>
      <c r="F152" s="93" t="str">
        <f>申し込み表!C82&amp;""</f>
        <v/>
      </c>
      <c r="G152" s="93" t="str">
        <f>申し込み表!N82</f>
        <v/>
      </c>
      <c r="H152" s="93" t="str">
        <f>申し込み表!E82&amp;""</f>
        <v/>
      </c>
      <c r="I152" s="94" t="str">
        <f>申し込み表!G82&amp;""</f>
        <v/>
      </c>
      <c r="J152" s="94" t="str">
        <f>申し込み表!H82&amp;""</f>
        <v/>
      </c>
      <c r="K152" s="94" t="str">
        <f>申し込み表!I82&amp;""</f>
        <v/>
      </c>
    </row>
    <row r="153" spans="1:11" x14ac:dyDescent="0.15">
      <c r="A153" t="str">
        <f>IF(OR(J153&lt;&gt;"",AND(F153&lt;&gt;"",COUNTIF(申し込み表!$F$121:$K$158,個人種目一覧!E153&amp;個人種目一覧!F153)&lt;&gt;0)),"o","")</f>
        <v/>
      </c>
      <c r="B153" s="93" t="str">
        <f>DBCS(申し込み表!$D$58)</f>
        <v/>
      </c>
      <c r="C153" s="93" t="str">
        <f>IF(申し込み表!$D$59="小学女子","小学",IF(申し込み表!$D$59="中学女子","中学","一般"))</f>
        <v>一般</v>
      </c>
      <c r="D153" s="93" t="s">
        <v>52</v>
      </c>
      <c r="E153" s="93" t="str">
        <f>申し込み表!B83&amp;""</f>
        <v/>
      </c>
      <c r="F153" s="93" t="str">
        <f>申し込み表!C83&amp;""</f>
        <v/>
      </c>
      <c r="G153" s="93" t="str">
        <f>申し込み表!N83</f>
        <v/>
      </c>
      <c r="H153" s="93" t="str">
        <f>申し込み表!E83&amp;""</f>
        <v/>
      </c>
      <c r="I153" s="94" t="str">
        <f>申し込み表!G83&amp;""</f>
        <v/>
      </c>
      <c r="J153" s="94" t="str">
        <f>申し込み表!H83&amp;""</f>
        <v/>
      </c>
      <c r="K153" s="94" t="str">
        <f>申し込み表!I83&amp;""</f>
        <v/>
      </c>
    </row>
    <row r="154" spans="1:11" x14ac:dyDescent="0.15">
      <c r="A154" t="str">
        <f>IF(OR(J154&lt;&gt;"",AND(F154&lt;&gt;"",COUNTIF(申し込み表!$F$121:$K$158,個人種目一覧!E154&amp;個人種目一覧!F154)&lt;&gt;0)),"o","")</f>
        <v/>
      </c>
      <c r="B154" s="93" t="str">
        <f>DBCS(申し込み表!$D$58)</f>
        <v/>
      </c>
      <c r="C154" s="93" t="str">
        <f>IF(申し込み表!$D$59="小学女子","小学",IF(申し込み表!$D$59="中学女子","中学","一般"))</f>
        <v>一般</v>
      </c>
      <c r="D154" s="93" t="s">
        <v>52</v>
      </c>
      <c r="E154" s="93" t="str">
        <f>申し込み表!B84&amp;""</f>
        <v/>
      </c>
      <c r="F154" s="93" t="str">
        <f>申し込み表!C84&amp;""</f>
        <v/>
      </c>
      <c r="G154" s="93" t="str">
        <f>申し込み表!N84</f>
        <v/>
      </c>
      <c r="H154" s="93" t="str">
        <f>申し込み表!E84&amp;""</f>
        <v/>
      </c>
      <c r="I154" s="94" t="str">
        <f>申し込み表!G84&amp;""</f>
        <v/>
      </c>
      <c r="J154" s="94" t="str">
        <f>申し込み表!H84&amp;""</f>
        <v/>
      </c>
      <c r="K154" s="94" t="str">
        <f>申し込み表!I84&amp;""</f>
        <v/>
      </c>
    </row>
    <row r="155" spans="1:11" x14ac:dyDescent="0.15">
      <c r="A155" t="str">
        <f>IF(OR(J155&lt;&gt;"",AND(F155&lt;&gt;"",COUNTIF(申し込み表!$F$121:$K$158,個人種目一覧!E155&amp;個人種目一覧!F155)&lt;&gt;0)),"o","")</f>
        <v/>
      </c>
      <c r="B155" s="93" t="str">
        <f>DBCS(申し込み表!$D$58)</f>
        <v/>
      </c>
      <c r="C155" s="93" t="str">
        <f>IF(申し込み表!$D$59="小学女子","小学",IF(申し込み表!$D$59="中学女子","中学","一般"))</f>
        <v>一般</v>
      </c>
      <c r="D155" s="93" t="s">
        <v>52</v>
      </c>
      <c r="E155" s="93" t="str">
        <f>申し込み表!B85&amp;""</f>
        <v/>
      </c>
      <c r="F155" s="93" t="str">
        <f>申し込み表!C85&amp;""</f>
        <v/>
      </c>
      <c r="G155" s="93" t="str">
        <f>申し込み表!N85</f>
        <v/>
      </c>
      <c r="H155" s="93" t="str">
        <f>申し込み表!E85&amp;""</f>
        <v/>
      </c>
      <c r="I155" s="94" t="str">
        <f>申し込み表!G85&amp;""</f>
        <v/>
      </c>
      <c r="J155" s="94" t="str">
        <f>申し込み表!H85&amp;""</f>
        <v/>
      </c>
      <c r="K155" s="94" t="str">
        <f>申し込み表!I85&amp;""</f>
        <v/>
      </c>
    </row>
    <row r="156" spans="1:11" x14ac:dyDescent="0.15">
      <c r="A156" t="str">
        <f>IF(OR(J156&lt;&gt;"",AND(F156&lt;&gt;"",COUNTIF(申し込み表!$F$121:$K$158,個人種目一覧!E156&amp;個人種目一覧!F156)&lt;&gt;0)),"o","")</f>
        <v/>
      </c>
      <c r="B156" s="93" t="str">
        <f>DBCS(申し込み表!$D$58)</f>
        <v/>
      </c>
      <c r="C156" s="93" t="str">
        <f>IF(申し込み表!$D$59="小学女子","小学",IF(申し込み表!$D$59="中学女子","中学","一般"))</f>
        <v>一般</v>
      </c>
      <c r="D156" s="93" t="s">
        <v>52</v>
      </c>
      <c r="E156" s="93" t="str">
        <f>申し込み表!B86&amp;""</f>
        <v/>
      </c>
      <c r="F156" s="93" t="str">
        <f>申し込み表!C86&amp;""</f>
        <v/>
      </c>
      <c r="G156" s="93" t="str">
        <f>申し込み表!N86</f>
        <v/>
      </c>
      <c r="H156" s="93" t="str">
        <f>申し込み表!E86&amp;""</f>
        <v/>
      </c>
      <c r="I156" s="94" t="str">
        <f>申し込み表!G86&amp;""</f>
        <v/>
      </c>
      <c r="J156" s="94" t="str">
        <f>申し込み表!H86&amp;""</f>
        <v/>
      </c>
      <c r="K156" s="94" t="str">
        <f>申し込み表!I86&amp;""</f>
        <v/>
      </c>
    </row>
    <row r="157" spans="1:11" x14ac:dyDescent="0.15">
      <c r="A157" t="str">
        <f>IF(OR(J157&lt;&gt;"",AND(F157&lt;&gt;"",COUNTIF(申し込み表!$F$121:$K$158,個人種目一覧!E157&amp;個人種目一覧!F157)&lt;&gt;0)),"o","")</f>
        <v/>
      </c>
      <c r="B157" s="93" t="str">
        <f>DBCS(申し込み表!$D$58)</f>
        <v/>
      </c>
      <c r="C157" s="93" t="str">
        <f>IF(申し込み表!$D$59="小学女子","小学",IF(申し込み表!$D$59="中学女子","中学","一般"))</f>
        <v>一般</v>
      </c>
      <c r="D157" s="93" t="s">
        <v>52</v>
      </c>
      <c r="E157" s="93" t="str">
        <f>申し込み表!B87&amp;""</f>
        <v/>
      </c>
      <c r="F157" s="93" t="str">
        <f>申し込み表!C87&amp;""</f>
        <v/>
      </c>
      <c r="G157" s="93" t="str">
        <f>申し込み表!N87</f>
        <v/>
      </c>
      <c r="H157" s="93" t="str">
        <f>申し込み表!E87&amp;""</f>
        <v/>
      </c>
      <c r="I157" s="94" t="str">
        <f>申し込み表!G87&amp;""</f>
        <v/>
      </c>
      <c r="J157" s="94" t="str">
        <f>申し込み表!H87&amp;""</f>
        <v/>
      </c>
      <c r="K157" s="94" t="str">
        <f>申し込み表!I87&amp;""</f>
        <v/>
      </c>
    </row>
    <row r="158" spans="1:11" x14ac:dyDescent="0.15">
      <c r="A158" t="str">
        <f>IF(OR(J158&lt;&gt;"",AND(F158&lt;&gt;"",COUNTIF(申し込み表!$F$121:$K$158,個人種目一覧!E158&amp;個人種目一覧!F158)&lt;&gt;0)),"o","")</f>
        <v/>
      </c>
      <c r="B158" s="93" t="str">
        <f>DBCS(申し込み表!$D$58)</f>
        <v/>
      </c>
      <c r="C158" s="93" t="str">
        <f>IF(申し込み表!$D$59="小学女子","小学",IF(申し込み表!$D$59="中学女子","中学","一般"))</f>
        <v>一般</v>
      </c>
      <c r="D158" s="93" t="s">
        <v>52</v>
      </c>
      <c r="E158" s="93" t="str">
        <f>申し込み表!B88&amp;""</f>
        <v/>
      </c>
      <c r="F158" s="93" t="str">
        <f>申し込み表!C88&amp;""</f>
        <v/>
      </c>
      <c r="G158" s="93" t="str">
        <f>ASC(申し込み表!N88)</f>
        <v/>
      </c>
      <c r="H158" s="93" t="str">
        <f>申し込み表!E88&amp;""</f>
        <v/>
      </c>
      <c r="I158" s="94" t="str">
        <f>申し込み表!G88&amp;""</f>
        <v/>
      </c>
      <c r="J158" s="94" t="str">
        <f>申し込み表!H88&amp;""</f>
        <v/>
      </c>
      <c r="K158" s="94" t="str">
        <f>申し込み表!I88&amp;""</f>
        <v/>
      </c>
    </row>
    <row r="159" spans="1:11" x14ac:dyDescent="0.15">
      <c r="A159" t="str">
        <f>IF(OR(J159&lt;&gt;"",AND(F159&lt;&gt;"",COUNTIF(申し込み表!$F$121:$K$158,個人種目一覧!E159&amp;個人種目一覧!F159)&lt;&gt;0)),"o","")</f>
        <v/>
      </c>
      <c r="B159" s="93" t="str">
        <f>DBCS(申し込み表!$D$58)</f>
        <v/>
      </c>
      <c r="C159" s="93" t="str">
        <f>IF(申し込み表!$D$59="小学女子","小学",IF(申し込み表!$D$59="中学女子","中学","一般"))</f>
        <v>一般</v>
      </c>
      <c r="D159" s="93" t="s">
        <v>52</v>
      </c>
      <c r="E159" s="93" t="str">
        <f>申し込み表!B89&amp;""</f>
        <v/>
      </c>
      <c r="F159" s="93" t="str">
        <f>申し込み表!C89&amp;""</f>
        <v/>
      </c>
      <c r="G159" s="93" t="str">
        <f>ASC(申し込み表!N89)</f>
        <v/>
      </c>
      <c r="H159" s="93" t="str">
        <f>申し込み表!E89&amp;""</f>
        <v/>
      </c>
      <c r="I159" s="94" t="str">
        <f>申し込み表!G89&amp;""</f>
        <v/>
      </c>
      <c r="J159" s="94" t="str">
        <f>申し込み表!H89&amp;""</f>
        <v/>
      </c>
      <c r="K159" s="94" t="str">
        <f>申し込み表!I89&amp;""</f>
        <v/>
      </c>
    </row>
    <row r="160" spans="1:11" x14ac:dyDescent="0.15">
      <c r="A160" t="str">
        <f>IF(OR(J160&lt;&gt;"",AND(F160&lt;&gt;"",COUNTIF(申し込み表!$F$121:$K$158,個人種目一覧!E160&amp;個人種目一覧!F160)&lt;&gt;0)),"o","")</f>
        <v/>
      </c>
      <c r="B160" s="93" t="str">
        <f>DBCS(申し込み表!$D$58)</f>
        <v/>
      </c>
      <c r="C160" s="93" t="str">
        <f>IF(申し込み表!$D$59="小学女子","小学",IF(申し込み表!$D$59="中学女子","中学","一般"))</f>
        <v>一般</v>
      </c>
      <c r="D160" s="93" t="s">
        <v>52</v>
      </c>
      <c r="E160" s="93" t="str">
        <f>申し込み表!B90&amp;""</f>
        <v/>
      </c>
      <c r="F160" s="93" t="str">
        <f>申し込み表!C90&amp;""</f>
        <v/>
      </c>
      <c r="G160" s="93" t="str">
        <f>ASC(申し込み表!N90)</f>
        <v/>
      </c>
      <c r="H160" s="93" t="str">
        <f>申し込み表!E90&amp;""</f>
        <v/>
      </c>
      <c r="I160" s="94" t="str">
        <f>申し込み表!G90&amp;""</f>
        <v/>
      </c>
      <c r="J160" s="94" t="str">
        <f>申し込み表!H90&amp;""</f>
        <v/>
      </c>
      <c r="K160" s="94" t="str">
        <f>申し込み表!I90&amp;""</f>
        <v/>
      </c>
    </row>
    <row r="161" spans="1:11" x14ac:dyDescent="0.15">
      <c r="A161" t="str">
        <f>IF(OR(J161&lt;&gt;"",AND(F161&lt;&gt;"",COUNTIF(申し込み表!$F$121:$K$158,個人種目一覧!E161&amp;個人種目一覧!F161)&lt;&gt;0)),"o","")</f>
        <v/>
      </c>
      <c r="B161" s="93" t="str">
        <f>DBCS(申し込み表!$D$58)</f>
        <v/>
      </c>
      <c r="C161" s="93" t="str">
        <f>IF(申し込み表!$D$59="小学女子","小学",IF(申し込み表!$D$59="中学女子","中学","一般"))</f>
        <v>一般</v>
      </c>
      <c r="D161" s="93" t="s">
        <v>52</v>
      </c>
      <c r="E161" s="93" t="str">
        <f>申し込み表!B91&amp;""</f>
        <v/>
      </c>
      <c r="F161" s="93" t="str">
        <f>申し込み表!C91&amp;""</f>
        <v/>
      </c>
      <c r="G161" s="93" t="str">
        <f>ASC(申し込み表!N91)</f>
        <v/>
      </c>
      <c r="H161" s="93" t="str">
        <f>申し込み表!E91&amp;""</f>
        <v/>
      </c>
      <c r="I161" s="94" t="str">
        <f>申し込み表!G91&amp;""</f>
        <v/>
      </c>
      <c r="J161" s="94" t="str">
        <f>申し込み表!H91&amp;""</f>
        <v/>
      </c>
      <c r="K161" s="94" t="str">
        <f>申し込み表!I91&amp;""</f>
        <v/>
      </c>
    </row>
    <row r="162" spans="1:11" x14ac:dyDescent="0.15">
      <c r="A162" t="str">
        <f>IF(OR(J162&lt;&gt;"",AND(F162&lt;&gt;"",COUNTIF(申し込み表!$F$121:$K$158,個人種目一覧!E162&amp;個人種目一覧!F162)&lt;&gt;0)),"o","")</f>
        <v/>
      </c>
      <c r="B162" s="93" t="str">
        <f>DBCS(申し込み表!$D$58)</f>
        <v/>
      </c>
      <c r="C162" s="93" t="str">
        <f>IF(申し込み表!$D$59="小学女子","小学",IF(申し込み表!$D$59="中学女子","中学","一般"))</f>
        <v>一般</v>
      </c>
      <c r="D162" s="93" t="s">
        <v>52</v>
      </c>
      <c r="E162" s="93" t="str">
        <f>申し込み表!B92&amp;""</f>
        <v/>
      </c>
      <c r="F162" s="93" t="str">
        <f>申し込み表!C92&amp;""</f>
        <v/>
      </c>
      <c r="G162" s="93" t="str">
        <f>ASC(申し込み表!N92)</f>
        <v/>
      </c>
      <c r="H162" s="93" t="str">
        <f>申し込み表!E92&amp;""</f>
        <v/>
      </c>
      <c r="I162" s="94" t="str">
        <f>申し込み表!G92&amp;""</f>
        <v/>
      </c>
      <c r="J162" s="94" t="str">
        <f>申し込み表!H92&amp;""</f>
        <v/>
      </c>
      <c r="K162" s="94" t="str">
        <f>申し込み表!I92&amp;""</f>
        <v/>
      </c>
    </row>
    <row r="163" spans="1:11" x14ac:dyDescent="0.15">
      <c r="A163" t="str">
        <f>IF(OR(J163&lt;&gt;"",AND(F163&lt;&gt;"",COUNTIF(申し込み表!$F$121:$K$158,個人種目一覧!E163&amp;個人種目一覧!F163)&lt;&gt;0)),"o","")</f>
        <v/>
      </c>
      <c r="B163" s="93" t="str">
        <f>DBCS(申し込み表!$D$58)</f>
        <v/>
      </c>
      <c r="C163" s="93" t="str">
        <f>IF(申し込み表!$D$59="小学女子","小学",IF(申し込み表!$D$59="中学女子","中学","一般"))</f>
        <v>一般</v>
      </c>
      <c r="D163" s="93" t="s">
        <v>52</v>
      </c>
      <c r="E163" s="93" t="str">
        <f>申し込み表!B93&amp;""</f>
        <v/>
      </c>
      <c r="F163" s="93" t="str">
        <f>申し込み表!C93&amp;""</f>
        <v/>
      </c>
      <c r="G163" s="93" t="str">
        <f>ASC(申し込み表!N93)</f>
        <v/>
      </c>
      <c r="H163" s="93" t="str">
        <f>申し込み表!E93&amp;""</f>
        <v/>
      </c>
      <c r="I163" s="94" t="str">
        <f>申し込み表!G93&amp;""</f>
        <v/>
      </c>
      <c r="J163" s="94" t="str">
        <f>申し込み表!H93&amp;""</f>
        <v/>
      </c>
      <c r="K163" s="94" t="str">
        <f>申し込み表!I93&amp;""</f>
        <v/>
      </c>
    </row>
    <row r="164" spans="1:11" x14ac:dyDescent="0.15">
      <c r="A164" t="str">
        <f>IF(OR(J164&lt;&gt;"",AND(F164&lt;&gt;"",COUNTIF(申し込み表!$F$121:$K$158,個人種目一覧!E164&amp;個人種目一覧!F164)&lt;&gt;0)),"o","")</f>
        <v/>
      </c>
      <c r="B164" s="93" t="str">
        <f>DBCS(申し込み表!$D$58)</f>
        <v/>
      </c>
      <c r="C164" s="93" t="str">
        <f>IF(申し込み表!$D$59="小学女子","小学",IF(申し込み表!$D$59="中学女子","中学","一般"))</f>
        <v>一般</v>
      </c>
      <c r="D164" s="93" t="s">
        <v>52</v>
      </c>
      <c r="E164" s="93" t="str">
        <f>申し込み表!B94&amp;""</f>
        <v/>
      </c>
      <c r="F164" s="93" t="str">
        <f>申し込み表!C94&amp;""</f>
        <v/>
      </c>
      <c r="G164" s="93" t="str">
        <f>ASC(申し込み表!N94)</f>
        <v/>
      </c>
      <c r="H164" s="93" t="str">
        <f>申し込み表!E94&amp;""</f>
        <v/>
      </c>
      <c r="I164" s="94" t="str">
        <f>申し込み表!G94&amp;""</f>
        <v/>
      </c>
      <c r="J164" s="94" t="str">
        <f>申し込み表!H94&amp;""</f>
        <v/>
      </c>
      <c r="K164" s="94" t="str">
        <f>申し込み表!I94&amp;""</f>
        <v/>
      </c>
    </row>
    <row r="165" spans="1:11" x14ac:dyDescent="0.15">
      <c r="A165" t="str">
        <f>IF(OR(J165&lt;&gt;"",AND(F165&lt;&gt;"",COUNTIF(申し込み表!$F$121:$K$158,個人種目一覧!E165&amp;個人種目一覧!F165)&lt;&gt;0)),"o","")</f>
        <v/>
      </c>
      <c r="B165" s="93" t="str">
        <f>DBCS(申し込み表!$D$58)</f>
        <v/>
      </c>
      <c r="C165" s="93" t="str">
        <f>IF(申し込み表!$D$59="小学女子","小学",IF(申し込み表!$D$59="中学女子","中学","一般"))</f>
        <v>一般</v>
      </c>
      <c r="D165" s="93" t="s">
        <v>52</v>
      </c>
      <c r="E165" s="93" t="str">
        <f>申し込み表!B95&amp;""</f>
        <v/>
      </c>
      <c r="F165" s="93" t="str">
        <f>申し込み表!C95&amp;""</f>
        <v/>
      </c>
      <c r="G165" s="93" t="str">
        <f>ASC(申し込み表!N95)</f>
        <v/>
      </c>
      <c r="H165" s="93" t="str">
        <f>申し込み表!E95&amp;""</f>
        <v/>
      </c>
      <c r="I165" s="94" t="str">
        <f>申し込み表!G95&amp;""</f>
        <v/>
      </c>
      <c r="J165" s="94" t="str">
        <f>申し込み表!H95&amp;""</f>
        <v/>
      </c>
      <c r="K165" s="94" t="str">
        <f>申し込み表!I95&amp;""</f>
        <v/>
      </c>
    </row>
    <row r="166" spans="1:11" x14ac:dyDescent="0.15">
      <c r="A166" t="str">
        <f>IF(OR(J166&lt;&gt;"",AND(F166&lt;&gt;"",COUNTIF(申し込み表!$F$121:$K$158,個人種目一覧!E166&amp;個人種目一覧!F166)&lt;&gt;0)),"o","")</f>
        <v/>
      </c>
      <c r="B166" s="93" t="str">
        <f>DBCS(申し込み表!$D$58)</f>
        <v/>
      </c>
      <c r="C166" s="93" t="str">
        <f>IF(申し込み表!$D$59="小学女子","小学",IF(申し込み表!$D$59="中学女子","中学","一般"))</f>
        <v>一般</v>
      </c>
      <c r="D166" s="93" t="s">
        <v>52</v>
      </c>
      <c r="E166" s="93" t="str">
        <f>申し込み表!B96&amp;""</f>
        <v/>
      </c>
      <c r="F166" s="93" t="str">
        <f>申し込み表!C96&amp;""</f>
        <v/>
      </c>
      <c r="G166" s="93" t="str">
        <f>ASC(申し込み表!N96)</f>
        <v/>
      </c>
      <c r="H166" s="93" t="str">
        <f>申し込み表!E96&amp;""</f>
        <v/>
      </c>
      <c r="I166" s="94" t="str">
        <f>申し込み表!G96&amp;""</f>
        <v/>
      </c>
      <c r="J166" s="94" t="str">
        <f>申し込み表!H96&amp;""</f>
        <v/>
      </c>
      <c r="K166" s="94" t="str">
        <f>申し込み表!I96&amp;""</f>
        <v/>
      </c>
    </row>
    <row r="167" spans="1:11" x14ac:dyDescent="0.15">
      <c r="A167" t="str">
        <f>IF(OR(J167&lt;&gt;"",AND(F167&lt;&gt;"",COUNTIF(申し込み表!$F$121:$K$158,個人種目一覧!E167&amp;個人種目一覧!F167)&lt;&gt;0)),"o","")</f>
        <v/>
      </c>
      <c r="B167" s="93" t="str">
        <f>DBCS(申し込み表!$D$58)</f>
        <v/>
      </c>
      <c r="C167" s="93" t="str">
        <f>IF(申し込み表!$D$59="小学女子","小学",IF(申し込み表!$D$59="中学女子","中学","一般"))</f>
        <v>一般</v>
      </c>
      <c r="D167" s="93" t="s">
        <v>52</v>
      </c>
      <c r="E167" s="93" t="str">
        <f>申し込み表!B97&amp;""</f>
        <v/>
      </c>
      <c r="F167" s="93" t="str">
        <f>申し込み表!C97&amp;""</f>
        <v/>
      </c>
      <c r="G167" s="93" t="str">
        <f>ASC(申し込み表!N97)</f>
        <v/>
      </c>
      <c r="H167" s="93" t="str">
        <f>申し込み表!E97&amp;""</f>
        <v/>
      </c>
      <c r="I167" s="94" t="str">
        <f>申し込み表!G97&amp;""</f>
        <v/>
      </c>
      <c r="J167" s="94" t="str">
        <f>申し込み表!H97&amp;""</f>
        <v/>
      </c>
      <c r="K167" s="94" t="str">
        <f>申し込み表!I97&amp;""</f>
        <v/>
      </c>
    </row>
    <row r="168" spans="1:11" x14ac:dyDescent="0.15">
      <c r="A168" t="str">
        <f>IF(OR(J168&lt;&gt;"",AND(F168&lt;&gt;"",COUNTIF(申し込み表!$F$121:$K$158,個人種目一覧!E168&amp;個人種目一覧!F168)&lt;&gt;0)),"o","")</f>
        <v/>
      </c>
      <c r="B168" s="93" t="str">
        <f>DBCS(申し込み表!$D$58)</f>
        <v/>
      </c>
      <c r="C168" s="93" t="str">
        <f>IF(申し込み表!$D$59="小学女子","小学",IF(申し込み表!$D$59="中学女子","中学","一般"))</f>
        <v>一般</v>
      </c>
      <c r="D168" s="93" t="s">
        <v>52</v>
      </c>
      <c r="E168" s="93" t="str">
        <f>申し込み表!B98&amp;""</f>
        <v/>
      </c>
      <c r="F168" s="93" t="str">
        <f>申し込み表!C98&amp;""</f>
        <v/>
      </c>
      <c r="G168" s="93" t="str">
        <f>ASC(申し込み表!N98)</f>
        <v/>
      </c>
      <c r="H168" s="93" t="str">
        <f>申し込み表!E98&amp;""</f>
        <v/>
      </c>
      <c r="I168" s="94" t="str">
        <f>申し込み表!G98&amp;""</f>
        <v/>
      </c>
      <c r="J168" s="94" t="str">
        <f>申し込み表!H98&amp;""</f>
        <v/>
      </c>
      <c r="K168" s="94" t="str">
        <f>申し込み表!I98&amp;""</f>
        <v/>
      </c>
    </row>
    <row r="169" spans="1:11" x14ac:dyDescent="0.15">
      <c r="A169" t="str">
        <f>IF(OR(J169&lt;&gt;"",AND(F169&lt;&gt;"",COUNTIF(申し込み表!$F$121:$K$158,個人種目一覧!E169&amp;個人種目一覧!F169)&lt;&gt;0)),"o","")</f>
        <v/>
      </c>
      <c r="B169" s="93" t="str">
        <f>DBCS(申し込み表!$D$58)</f>
        <v/>
      </c>
      <c r="C169" s="93" t="str">
        <f>IF(申し込み表!$D$59="小学女子","小学",IF(申し込み表!$D$59="中学女子","中学","一般"))</f>
        <v>一般</v>
      </c>
      <c r="D169" s="93" t="s">
        <v>52</v>
      </c>
      <c r="E169" s="93" t="str">
        <f>申し込み表!B99&amp;""</f>
        <v/>
      </c>
      <c r="F169" s="93" t="str">
        <f>申し込み表!C99&amp;""</f>
        <v/>
      </c>
      <c r="G169" s="93" t="str">
        <f>ASC(申し込み表!N99)</f>
        <v/>
      </c>
      <c r="H169" s="93" t="str">
        <f>申し込み表!E99&amp;""</f>
        <v/>
      </c>
      <c r="I169" s="94" t="str">
        <f>申し込み表!G99&amp;""</f>
        <v/>
      </c>
      <c r="J169" s="94" t="str">
        <f>申し込み表!H99&amp;""</f>
        <v/>
      </c>
      <c r="K169" s="94" t="str">
        <f>申し込み表!I99&amp;""</f>
        <v/>
      </c>
    </row>
    <row r="170" spans="1:11" x14ac:dyDescent="0.15">
      <c r="A170" t="str">
        <f>IF(OR(J170&lt;&gt;"",AND(F170&lt;&gt;"",COUNTIF(申し込み表!$F$121:$K$158,個人種目一覧!E170&amp;個人種目一覧!F170)&lt;&gt;0)),"o","")</f>
        <v/>
      </c>
      <c r="B170" s="93" t="str">
        <f>DBCS(申し込み表!$D$58)</f>
        <v/>
      </c>
      <c r="C170" s="93" t="str">
        <f>IF(申し込み表!$D$59="小学女子","小学",IF(申し込み表!$D$59="中学女子","中学","一般"))</f>
        <v>一般</v>
      </c>
      <c r="D170" s="93" t="s">
        <v>52</v>
      </c>
      <c r="E170" s="93" t="str">
        <f>申し込み表!B100&amp;""</f>
        <v/>
      </c>
      <c r="F170" s="93" t="str">
        <f>申し込み表!C100&amp;""</f>
        <v/>
      </c>
      <c r="G170" s="93" t="str">
        <f>ASC(申し込み表!N100)</f>
        <v/>
      </c>
      <c r="H170" s="93" t="str">
        <f>申し込み表!E100&amp;""</f>
        <v/>
      </c>
      <c r="I170" s="94" t="str">
        <f>申し込み表!G100&amp;""</f>
        <v/>
      </c>
      <c r="J170" s="94" t="str">
        <f>申し込み表!H100&amp;""</f>
        <v/>
      </c>
      <c r="K170" s="94" t="str">
        <f>申し込み表!I100&amp;""</f>
        <v/>
      </c>
    </row>
    <row r="171" spans="1:11" x14ac:dyDescent="0.15">
      <c r="A171" t="str">
        <f>IF(OR(J171&lt;&gt;"",AND(F171&lt;&gt;"",COUNTIF(申し込み表!$F$121:$K$158,個人種目一覧!E171&amp;個人種目一覧!F171)&lt;&gt;0)),"o","")</f>
        <v/>
      </c>
      <c r="B171" s="93" t="str">
        <f>DBCS(申し込み表!$D$58)</f>
        <v/>
      </c>
      <c r="C171" s="93" t="str">
        <f>IF(申し込み表!$D$59="小学女子","小学",IF(申し込み表!$D$59="中学女子","中学","一般"))</f>
        <v>一般</v>
      </c>
      <c r="D171" s="93" t="s">
        <v>52</v>
      </c>
      <c r="E171" s="93" t="str">
        <f>申し込み表!B101&amp;""</f>
        <v/>
      </c>
      <c r="F171" s="93" t="str">
        <f>申し込み表!C101&amp;""</f>
        <v/>
      </c>
      <c r="G171" s="93" t="str">
        <f>ASC(申し込み表!N101)</f>
        <v/>
      </c>
      <c r="H171" s="93" t="str">
        <f>申し込み表!E101&amp;""</f>
        <v/>
      </c>
      <c r="I171" s="94" t="str">
        <f>申し込み表!G101&amp;""</f>
        <v/>
      </c>
      <c r="J171" s="94" t="str">
        <f>申し込み表!H101&amp;""</f>
        <v/>
      </c>
      <c r="K171" s="94" t="str">
        <f>申し込み表!I101&amp;""</f>
        <v/>
      </c>
    </row>
    <row r="172" spans="1:11" x14ac:dyDescent="0.15">
      <c r="A172" t="str">
        <f>IF(OR(J172&lt;&gt;"",AND(F172&lt;&gt;"",COUNTIF(申し込み表!$F$121:$K$158,個人種目一覧!E172&amp;個人種目一覧!F172)&lt;&gt;0)),"o","")</f>
        <v/>
      </c>
      <c r="B172" s="93" t="str">
        <f>DBCS(申し込み表!$D$58)</f>
        <v/>
      </c>
      <c r="C172" s="93" t="str">
        <f>IF(申し込み表!$D$59="小学女子","小学",IF(申し込み表!$D$59="中学女子","中学","一般"))</f>
        <v>一般</v>
      </c>
      <c r="D172" s="93" t="s">
        <v>52</v>
      </c>
      <c r="E172" s="93" t="str">
        <f>申し込み表!B102&amp;""</f>
        <v/>
      </c>
      <c r="F172" s="93" t="str">
        <f>申し込み表!C102&amp;""</f>
        <v/>
      </c>
      <c r="G172" s="93" t="str">
        <f>ASC(申し込み表!N102)</f>
        <v/>
      </c>
      <c r="H172" s="93" t="str">
        <f>申し込み表!E102&amp;""</f>
        <v/>
      </c>
      <c r="I172" s="94" t="str">
        <f>申し込み表!G102&amp;""</f>
        <v/>
      </c>
      <c r="J172" s="94" t="str">
        <f>申し込み表!H102&amp;""</f>
        <v/>
      </c>
      <c r="K172" s="94" t="str">
        <f>申し込み表!I102&amp;""</f>
        <v/>
      </c>
    </row>
    <row r="173" spans="1:11" x14ac:dyDescent="0.15">
      <c r="A173" t="str">
        <f>IF(OR(J173&lt;&gt;"",AND(F173&lt;&gt;"",COUNTIF(申し込み表!$F$121:$K$158,個人種目一覧!E173&amp;個人種目一覧!F173)&lt;&gt;0)),"o","")</f>
        <v/>
      </c>
      <c r="B173" s="93" t="str">
        <f>DBCS(申し込み表!$D$58)</f>
        <v/>
      </c>
      <c r="C173" s="93" t="str">
        <f>IF(申し込み表!$D$59="小学女子","小学",IF(申し込み表!$D$59="中学女子","中学","一般"))</f>
        <v>一般</v>
      </c>
      <c r="D173" s="93" t="s">
        <v>52</v>
      </c>
      <c r="E173" s="93" t="str">
        <f>申し込み表!B103&amp;""</f>
        <v/>
      </c>
      <c r="F173" s="93" t="str">
        <f>申し込み表!C103&amp;""</f>
        <v/>
      </c>
      <c r="G173" s="93" t="str">
        <f>ASC(申し込み表!N103)</f>
        <v/>
      </c>
      <c r="H173" s="93" t="str">
        <f>申し込み表!E103&amp;""</f>
        <v/>
      </c>
      <c r="I173" s="94" t="str">
        <f>申し込み表!G103&amp;""</f>
        <v/>
      </c>
      <c r="J173" s="94" t="str">
        <f>申し込み表!H103&amp;""</f>
        <v/>
      </c>
      <c r="K173" s="94" t="str">
        <f>申し込み表!I103&amp;""</f>
        <v/>
      </c>
    </row>
    <row r="174" spans="1:11" x14ac:dyDescent="0.15">
      <c r="A174" t="str">
        <f>IF(OR(J174&lt;&gt;"",AND(F174&lt;&gt;"",COUNTIF(申し込み表!$F$121:$K$158,個人種目一覧!E174&amp;個人種目一覧!F174)&lt;&gt;0)),"o","")</f>
        <v/>
      </c>
      <c r="B174" s="93" t="str">
        <f>DBCS(申し込み表!$D$58)</f>
        <v/>
      </c>
      <c r="C174" s="93" t="str">
        <f>IF(申し込み表!$D$59="小学女子","小学",IF(申し込み表!$D$59="中学女子","中学","一般"))</f>
        <v>一般</v>
      </c>
      <c r="D174" s="93" t="s">
        <v>52</v>
      </c>
      <c r="E174" s="93" t="str">
        <f>申し込み表!B104&amp;""</f>
        <v/>
      </c>
      <c r="F174" s="93" t="str">
        <f>申し込み表!C104&amp;""</f>
        <v/>
      </c>
      <c r="G174" s="93" t="str">
        <f>ASC(申し込み表!N104)</f>
        <v/>
      </c>
      <c r="H174" s="93" t="str">
        <f>申し込み表!E104&amp;""</f>
        <v/>
      </c>
      <c r="I174" s="94" t="str">
        <f>申し込み表!G104&amp;""</f>
        <v/>
      </c>
      <c r="J174" s="94" t="str">
        <f>申し込み表!H104&amp;""</f>
        <v/>
      </c>
      <c r="K174" s="94" t="str">
        <f>申し込み表!I104&amp;""</f>
        <v/>
      </c>
    </row>
    <row r="175" spans="1:11" x14ac:dyDescent="0.15">
      <c r="A175" t="str">
        <f>IF(OR(J175&lt;&gt;"",AND(F175&lt;&gt;"",COUNTIF(申し込み表!$F$121:$K$158,個人種目一覧!E175&amp;個人種目一覧!F175)&lt;&gt;0)),"o","")</f>
        <v/>
      </c>
      <c r="B175" s="93" t="str">
        <f>DBCS(申し込み表!$D$58)</f>
        <v/>
      </c>
      <c r="C175" s="93" t="str">
        <f>IF(申し込み表!$D$59="小学女子","小学",IF(申し込み表!$D$59="中学女子","中学","一般"))</f>
        <v>一般</v>
      </c>
      <c r="D175" s="93" t="s">
        <v>52</v>
      </c>
      <c r="E175" s="93" t="str">
        <f>申し込み表!B105&amp;""</f>
        <v/>
      </c>
      <c r="F175" s="93" t="str">
        <f>申し込み表!C105&amp;""</f>
        <v/>
      </c>
      <c r="G175" s="93" t="str">
        <f>ASC(申し込み表!N105)</f>
        <v/>
      </c>
      <c r="H175" s="93" t="str">
        <f>申し込み表!E105&amp;""</f>
        <v/>
      </c>
      <c r="I175" s="94" t="str">
        <f>申し込み表!G105&amp;""</f>
        <v/>
      </c>
      <c r="J175" s="94" t="str">
        <f>申し込み表!H105&amp;""</f>
        <v/>
      </c>
      <c r="K175" s="94" t="str">
        <f>申し込み表!I105&amp;""</f>
        <v/>
      </c>
    </row>
    <row r="176" spans="1:11" x14ac:dyDescent="0.15">
      <c r="A176" t="str">
        <f>IF(OR(J176&lt;&gt;"",AND(F176&lt;&gt;"",COUNTIF(申し込み表!$F$121:$K$158,個人種目一覧!E176&amp;個人種目一覧!F176)&lt;&gt;0)),"o","")</f>
        <v/>
      </c>
      <c r="B176" s="93" t="str">
        <f>DBCS(申し込み表!$D$58)</f>
        <v/>
      </c>
      <c r="C176" s="93" t="str">
        <f>IF(申し込み表!$D$59="小学女子","小学",IF(申し込み表!$D$59="中学女子","中学","一般"))</f>
        <v>一般</v>
      </c>
      <c r="D176" s="93" t="s">
        <v>52</v>
      </c>
      <c r="E176" s="93" t="str">
        <f>申し込み表!B106&amp;""</f>
        <v/>
      </c>
      <c r="F176" s="93" t="str">
        <f>申し込み表!C106&amp;""</f>
        <v/>
      </c>
      <c r="G176" s="93" t="str">
        <f>ASC(申し込み表!N106)</f>
        <v/>
      </c>
      <c r="H176" s="93" t="str">
        <f>申し込み表!E106&amp;""</f>
        <v/>
      </c>
      <c r="I176" s="94" t="str">
        <f>申し込み表!G106&amp;""</f>
        <v/>
      </c>
      <c r="J176" s="94" t="str">
        <f>申し込み表!H106&amp;""</f>
        <v/>
      </c>
      <c r="K176" s="94" t="str">
        <f>申し込み表!I106&amp;""</f>
        <v/>
      </c>
    </row>
    <row r="177" spans="1:11" x14ac:dyDescent="0.15">
      <c r="A177" t="str">
        <f>IF(OR(J177&lt;&gt;"",AND(F177&lt;&gt;"",COUNTIF(申し込み表!$F$121:$K$158,個人種目一覧!E177&amp;個人種目一覧!F177)&lt;&gt;0)),"o","")</f>
        <v/>
      </c>
      <c r="B177" s="93" t="str">
        <f>DBCS(申し込み表!$D$58)</f>
        <v/>
      </c>
      <c r="C177" s="93" t="str">
        <f>IF(申し込み表!$D$59="小学女子","小学",IF(申し込み表!$D$59="中学女子","中学","一般"))</f>
        <v>一般</v>
      </c>
      <c r="D177" s="93" t="s">
        <v>52</v>
      </c>
      <c r="E177" s="93" t="str">
        <f>申し込み表!B107&amp;""</f>
        <v/>
      </c>
      <c r="F177" s="93" t="str">
        <f>申し込み表!C107&amp;""</f>
        <v/>
      </c>
      <c r="G177" s="93" t="str">
        <f>ASC(申し込み表!N107)</f>
        <v/>
      </c>
      <c r="H177" s="93" t="str">
        <f>申し込み表!E107&amp;""</f>
        <v/>
      </c>
      <c r="I177" s="94" t="str">
        <f>申し込み表!G107&amp;""</f>
        <v/>
      </c>
      <c r="J177" s="94" t="str">
        <f>申し込み表!H107&amp;""</f>
        <v/>
      </c>
      <c r="K177" s="94" t="str">
        <f>申し込み表!I107&amp;""</f>
        <v/>
      </c>
    </row>
    <row r="178" spans="1:11" x14ac:dyDescent="0.15">
      <c r="A178" t="str">
        <f>IF(OR(J178&lt;&gt;"",AND(F178&lt;&gt;"",COUNTIF(申し込み表!$F$121:$K$158,個人種目一覧!E178&amp;個人種目一覧!F178)&lt;&gt;0)),"o","")</f>
        <v/>
      </c>
      <c r="B178" s="93" t="str">
        <f>DBCS(申し込み表!$D$58)</f>
        <v/>
      </c>
      <c r="C178" s="93" t="str">
        <f>IF(申し込み表!$D$59="小学女子","小学",IF(申し込み表!$D$59="中学女子","中学","一般"))</f>
        <v>一般</v>
      </c>
      <c r="D178" s="93" t="s">
        <v>52</v>
      </c>
      <c r="E178" s="93" t="str">
        <f>申し込み表!B108&amp;""</f>
        <v/>
      </c>
      <c r="F178" s="93" t="str">
        <f>申し込み表!C108&amp;""</f>
        <v/>
      </c>
      <c r="G178" s="93" t="str">
        <f>ASC(申し込み表!N108)</f>
        <v/>
      </c>
      <c r="H178" s="93" t="str">
        <f>申し込み表!E108&amp;""</f>
        <v/>
      </c>
      <c r="I178" s="94" t="str">
        <f>申し込み表!G108&amp;""</f>
        <v/>
      </c>
      <c r="J178" s="94" t="str">
        <f>申し込み表!H108&amp;""</f>
        <v/>
      </c>
      <c r="K178" s="94" t="str">
        <f>申し込み表!I108&amp;""</f>
        <v/>
      </c>
    </row>
    <row r="179" spans="1:11" x14ac:dyDescent="0.15">
      <c r="A179" t="str">
        <f>IF(OR(J179&lt;&gt;"",AND(F179&lt;&gt;"",COUNTIF(申し込み表!$F$121:$K$158,個人種目一覧!E179&amp;個人種目一覧!F179)&lt;&gt;0)),"o","")</f>
        <v/>
      </c>
      <c r="B179" s="93" t="str">
        <f>DBCS(申し込み表!$D$58)</f>
        <v/>
      </c>
      <c r="C179" s="93" t="str">
        <f>IF(申し込み表!$D$59="小学女子","小学",IF(申し込み表!$D$59="中学女子","中学","一般"))</f>
        <v>一般</v>
      </c>
      <c r="D179" s="93" t="s">
        <v>52</v>
      </c>
      <c r="E179" s="93" t="str">
        <f>申し込み表!B109&amp;""</f>
        <v/>
      </c>
      <c r="F179" s="93" t="str">
        <f>申し込み表!C109&amp;""</f>
        <v/>
      </c>
      <c r="G179" s="93" t="str">
        <f>ASC(申し込み表!N109)</f>
        <v/>
      </c>
      <c r="H179" s="93" t="str">
        <f>申し込み表!E109&amp;""</f>
        <v/>
      </c>
      <c r="I179" s="94" t="str">
        <f>申し込み表!G109&amp;""</f>
        <v/>
      </c>
      <c r="J179" s="94" t="str">
        <f>申し込み表!H109&amp;""</f>
        <v/>
      </c>
      <c r="K179" s="94" t="str">
        <f>申し込み表!I109&amp;""</f>
        <v/>
      </c>
    </row>
    <row r="180" spans="1:11" x14ac:dyDescent="0.15">
      <c r="A180" t="str">
        <f>IF(OR(J180&lt;&gt;"",AND(F180&lt;&gt;"",COUNTIF(申し込み表!$F$121:$K$158,個人種目一覧!E180&amp;個人種目一覧!F180)&lt;&gt;0)),"o","")</f>
        <v/>
      </c>
      <c r="B180" s="93" t="str">
        <f>DBCS(申し込み表!$D$58)</f>
        <v/>
      </c>
      <c r="C180" s="93" t="str">
        <f>IF(申し込み表!$D$59="小学女子","小学",IF(申し込み表!$D$59="中学女子","中学","一般"))</f>
        <v>一般</v>
      </c>
      <c r="D180" s="93" t="s">
        <v>52</v>
      </c>
      <c r="E180" s="93" t="str">
        <f>申し込み表!B110&amp;""</f>
        <v/>
      </c>
      <c r="F180" s="93" t="str">
        <f>申し込み表!C110&amp;""</f>
        <v/>
      </c>
      <c r="G180" s="93" t="str">
        <f>ASC(申し込み表!N110)</f>
        <v/>
      </c>
      <c r="H180" s="93" t="str">
        <f>申し込み表!E110&amp;""</f>
        <v/>
      </c>
      <c r="I180" s="94" t="str">
        <f>申し込み表!G110&amp;""</f>
        <v/>
      </c>
      <c r="J180" s="94" t="str">
        <f>申し込み表!H110&amp;""</f>
        <v/>
      </c>
      <c r="K180" s="94" t="str">
        <f>申し込み表!I110&amp;""</f>
        <v/>
      </c>
    </row>
    <row r="181" spans="1:11" x14ac:dyDescent="0.15">
      <c r="A181" t="str">
        <f>IF(J181="","","o")</f>
        <v/>
      </c>
      <c r="B181" s="93" t="str">
        <f>DBCS(申し込み表!$D$58)</f>
        <v/>
      </c>
      <c r="C181" s="93" t="str">
        <f>IF(申し込み表!$D$59="小学女子","小学",IF(申し込み表!$D$59="中学女子","中学","一般"))</f>
        <v>一般</v>
      </c>
      <c r="D181" s="93" t="s">
        <v>52</v>
      </c>
      <c r="E181" s="93" t="str">
        <f>申し込み表!B66&amp;""</f>
        <v/>
      </c>
      <c r="F181" s="93" t="str">
        <f>申し込み表!C66&amp;""</f>
        <v/>
      </c>
      <c r="G181" s="93" t="str">
        <f>ASC(申し込み表!N66)</f>
        <v/>
      </c>
      <c r="H181" s="93" t="str">
        <f>申し込み表!E66&amp;""</f>
        <v/>
      </c>
      <c r="I181" s="94" t="str">
        <f>申し込み表!G66&amp;""</f>
        <v/>
      </c>
      <c r="J181" s="94" t="str">
        <f>申し込み表!J66&amp;""</f>
        <v/>
      </c>
      <c r="K181" s="94" t="str">
        <f>申し込み表!K66&amp;""</f>
        <v/>
      </c>
    </row>
    <row r="182" spans="1:11" x14ac:dyDescent="0.15">
      <c r="A182" t="str">
        <f t="shared" ref="A182:A245" si="2">IF(J182="","","o")</f>
        <v/>
      </c>
      <c r="B182" s="93" t="str">
        <f>DBCS(申し込み表!$D$58)</f>
        <v/>
      </c>
      <c r="C182" s="93" t="str">
        <f>IF(申し込み表!$D$59="小学女子","小学",IF(申し込み表!$D$59="中学女子","中学","一般"))</f>
        <v>一般</v>
      </c>
      <c r="D182" s="93" t="s">
        <v>52</v>
      </c>
      <c r="E182" s="93" t="str">
        <f>申し込み表!B67&amp;""</f>
        <v/>
      </c>
      <c r="F182" s="93" t="str">
        <f>申し込み表!C67&amp;""</f>
        <v/>
      </c>
      <c r="G182" s="93" t="str">
        <f>ASC(申し込み表!N67)</f>
        <v/>
      </c>
      <c r="H182" s="93" t="str">
        <f>申し込み表!E67&amp;""</f>
        <v/>
      </c>
      <c r="I182" s="94" t="str">
        <f>申し込み表!G67&amp;""</f>
        <v/>
      </c>
      <c r="J182" s="94" t="str">
        <f>申し込み表!J67&amp;""</f>
        <v/>
      </c>
      <c r="K182" s="94" t="str">
        <f>申し込み表!K67&amp;""</f>
        <v/>
      </c>
    </row>
    <row r="183" spans="1:11" x14ac:dyDescent="0.15">
      <c r="A183" t="str">
        <f t="shared" si="2"/>
        <v/>
      </c>
      <c r="B183" s="93" t="str">
        <f>DBCS(申し込み表!$D$58)</f>
        <v/>
      </c>
      <c r="C183" s="93" t="str">
        <f>IF(申し込み表!$D$59="小学女子","小学",IF(申し込み表!$D$59="中学女子","中学","一般"))</f>
        <v>一般</v>
      </c>
      <c r="D183" s="93" t="s">
        <v>52</v>
      </c>
      <c r="E183" s="93" t="str">
        <f>申し込み表!B68&amp;""</f>
        <v/>
      </c>
      <c r="F183" s="93" t="str">
        <f>申し込み表!C68&amp;""</f>
        <v/>
      </c>
      <c r="G183" s="93" t="str">
        <f>ASC(申し込み表!N68)</f>
        <v/>
      </c>
      <c r="H183" s="93" t="str">
        <f>申し込み表!E68&amp;""</f>
        <v/>
      </c>
      <c r="I183" s="94" t="str">
        <f>申し込み表!G68&amp;""</f>
        <v/>
      </c>
      <c r="J183" s="94" t="str">
        <f>申し込み表!J68&amp;""</f>
        <v/>
      </c>
      <c r="K183" s="94" t="str">
        <f>申し込み表!K68&amp;""</f>
        <v/>
      </c>
    </row>
    <row r="184" spans="1:11" x14ac:dyDescent="0.15">
      <c r="A184" t="str">
        <f t="shared" si="2"/>
        <v/>
      </c>
      <c r="B184" s="93" t="str">
        <f>DBCS(申し込み表!$D$58)</f>
        <v/>
      </c>
      <c r="C184" s="93" t="str">
        <f>IF(申し込み表!$D$59="小学女子","小学",IF(申し込み表!$D$59="中学女子","中学","一般"))</f>
        <v>一般</v>
      </c>
      <c r="D184" s="93" t="s">
        <v>52</v>
      </c>
      <c r="E184" s="93" t="str">
        <f>申し込み表!B69&amp;""</f>
        <v/>
      </c>
      <c r="F184" s="93" t="str">
        <f>申し込み表!C69&amp;""</f>
        <v/>
      </c>
      <c r="G184" s="93" t="str">
        <f>申し込み表!N69</f>
        <v/>
      </c>
      <c r="H184" s="93" t="str">
        <f>申し込み表!E69&amp;""</f>
        <v/>
      </c>
      <c r="I184" s="94" t="str">
        <f>申し込み表!G69&amp;""</f>
        <v/>
      </c>
      <c r="J184" s="94" t="str">
        <f>申し込み表!J69&amp;""</f>
        <v/>
      </c>
      <c r="K184" s="94" t="str">
        <f>申し込み表!K69&amp;""</f>
        <v/>
      </c>
    </row>
    <row r="185" spans="1:11" x14ac:dyDescent="0.15">
      <c r="A185" t="str">
        <f t="shared" si="2"/>
        <v/>
      </c>
      <c r="B185" s="93" t="str">
        <f>DBCS(申し込み表!$D$58)</f>
        <v/>
      </c>
      <c r="C185" s="93" t="str">
        <f>IF(申し込み表!$D$59="小学女子","小学",IF(申し込み表!$D$59="中学女子","中学","一般"))</f>
        <v>一般</v>
      </c>
      <c r="D185" s="93" t="s">
        <v>52</v>
      </c>
      <c r="E185" s="93" t="str">
        <f>申し込み表!B70&amp;""</f>
        <v/>
      </c>
      <c r="F185" s="93" t="str">
        <f>申し込み表!C70&amp;""</f>
        <v/>
      </c>
      <c r="G185" s="93" t="str">
        <f>申し込み表!N70</f>
        <v/>
      </c>
      <c r="H185" s="93" t="str">
        <f>申し込み表!E70&amp;""</f>
        <v/>
      </c>
      <c r="I185" s="94" t="str">
        <f>申し込み表!G70&amp;""</f>
        <v/>
      </c>
      <c r="J185" s="94" t="str">
        <f>申し込み表!J70&amp;""</f>
        <v/>
      </c>
      <c r="K185" s="94" t="str">
        <f>申し込み表!K70&amp;""</f>
        <v/>
      </c>
    </row>
    <row r="186" spans="1:11" x14ac:dyDescent="0.15">
      <c r="A186" t="str">
        <f t="shared" si="2"/>
        <v/>
      </c>
      <c r="B186" s="93" t="str">
        <f>DBCS(申し込み表!$D$58)</f>
        <v/>
      </c>
      <c r="C186" s="93" t="str">
        <f>IF(申し込み表!$D$59="小学女子","小学",IF(申し込み表!$D$59="中学女子","中学","一般"))</f>
        <v>一般</v>
      </c>
      <c r="D186" s="93" t="s">
        <v>52</v>
      </c>
      <c r="E186" s="93" t="str">
        <f>申し込み表!B71&amp;""</f>
        <v/>
      </c>
      <c r="F186" s="93" t="str">
        <f>申し込み表!C71&amp;""</f>
        <v/>
      </c>
      <c r="G186" s="93" t="str">
        <f>申し込み表!N71</f>
        <v/>
      </c>
      <c r="H186" s="93" t="str">
        <f>申し込み表!E71&amp;""</f>
        <v/>
      </c>
      <c r="I186" s="94" t="str">
        <f>申し込み表!G71&amp;""</f>
        <v/>
      </c>
      <c r="J186" s="94" t="str">
        <f>申し込み表!J71&amp;""</f>
        <v/>
      </c>
      <c r="K186" s="94" t="str">
        <f>申し込み表!K71&amp;""</f>
        <v/>
      </c>
    </row>
    <row r="187" spans="1:11" x14ac:dyDescent="0.15">
      <c r="A187" t="str">
        <f t="shared" si="2"/>
        <v/>
      </c>
      <c r="B187" s="93" t="str">
        <f>DBCS(申し込み表!$D$58)</f>
        <v/>
      </c>
      <c r="C187" s="93" t="str">
        <f>IF(申し込み表!$D$59="小学女子","小学",IF(申し込み表!$D$59="中学女子","中学","一般"))</f>
        <v>一般</v>
      </c>
      <c r="D187" s="93" t="s">
        <v>52</v>
      </c>
      <c r="E187" s="93" t="str">
        <f>申し込み表!B72&amp;""</f>
        <v/>
      </c>
      <c r="F187" s="93" t="str">
        <f>申し込み表!C72&amp;""</f>
        <v/>
      </c>
      <c r="G187" s="93" t="str">
        <f>申し込み表!N72</f>
        <v/>
      </c>
      <c r="H187" s="93" t="str">
        <f>申し込み表!E72&amp;""</f>
        <v/>
      </c>
      <c r="I187" s="94" t="str">
        <f>申し込み表!G72&amp;""</f>
        <v/>
      </c>
      <c r="J187" s="94" t="str">
        <f>申し込み表!J72&amp;""</f>
        <v/>
      </c>
      <c r="K187" s="94" t="str">
        <f>申し込み表!K72&amp;""</f>
        <v/>
      </c>
    </row>
    <row r="188" spans="1:11" x14ac:dyDescent="0.15">
      <c r="A188" t="str">
        <f t="shared" si="2"/>
        <v/>
      </c>
      <c r="B188" s="93" t="str">
        <f>DBCS(申し込み表!$D$58)</f>
        <v/>
      </c>
      <c r="C188" s="93" t="str">
        <f>IF(申し込み表!$D$59="小学女子","小学",IF(申し込み表!$D$59="中学女子","中学","一般"))</f>
        <v>一般</v>
      </c>
      <c r="D188" s="93" t="s">
        <v>52</v>
      </c>
      <c r="E188" s="93" t="str">
        <f>申し込み表!B73&amp;""</f>
        <v/>
      </c>
      <c r="F188" s="93" t="str">
        <f>申し込み表!C73&amp;""</f>
        <v/>
      </c>
      <c r="G188" s="93" t="str">
        <f>申し込み表!N73</f>
        <v/>
      </c>
      <c r="H188" s="93" t="str">
        <f>申し込み表!E73&amp;""</f>
        <v/>
      </c>
      <c r="I188" s="94" t="str">
        <f>申し込み表!G73&amp;""</f>
        <v/>
      </c>
      <c r="J188" s="94" t="str">
        <f>申し込み表!J73&amp;""</f>
        <v/>
      </c>
      <c r="K188" s="94" t="str">
        <f>申し込み表!K73&amp;""</f>
        <v/>
      </c>
    </row>
    <row r="189" spans="1:11" x14ac:dyDescent="0.15">
      <c r="A189" t="str">
        <f t="shared" si="2"/>
        <v/>
      </c>
      <c r="B189" s="93" t="str">
        <f>DBCS(申し込み表!$D$58)</f>
        <v/>
      </c>
      <c r="C189" s="93" t="str">
        <f>IF(申し込み表!$D$59="小学女子","小学",IF(申し込み表!$D$59="中学女子","中学","一般"))</f>
        <v>一般</v>
      </c>
      <c r="D189" s="93" t="s">
        <v>52</v>
      </c>
      <c r="E189" s="93" t="str">
        <f>申し込み表!B74&amp;""</f>
        <v/>
      </c>
      <c r="F189" s="93" t="str">
        <f>申し込み表!C74&amp;""</f>
        <v/>
      </c>
      <c r="G189" s="93" t="str">
        <f>申し込み表!N74</f>
        <v/>
      </c>
      <c r="H189" s="93" t="str">
        <f>申し込み表!E74&amp;""</f>
        <v/>
      </c>
      <c r="I189" s="94" t="str">
        <f>申し込み表!G74&amp;""</f>
        <v/>
      </c>
      <c r="J189" s="94" t="str">
        <f>申し込み表!J74&amp;""</f>
        <v/>
      </c>
      <c r="K189" s="94" t="str">
        <f>申し込み表!K74&amp;""</f>
        <v/>
      </c>
    </row>
    <row r="190" spans="1:11" x14ac:dyDescent="0.15">
      <c r="A190" t="str">
        <f t="shared" si="2"/>
        <v/>
      </c>
      <c r="B190" s="93" t="str">
        <f>DBCS(申し込み表!$D$58)</f>
        <v/>
      </c>
      <c r="C190" s="93" t="str">
        <f>IF(申し込み表!$D$59="小学女子","小学",IF(申し込み表!$D$59="中学女子","中学","一般"))</f>
        <v>一般</v>
      </c>
      <c r="D190" s="93" t="s">
        <v>52</v>
      </c>
      <c r="E190" s="93" t="str">
        <f>申し込み表!B75&amp;""</f>
        <v/>
      </c>
      <c r="F190" s="93" t="str">
        <f>申し込み表!C75&amp;""</f>
        <v/>
      </c>
      <c r="G190" s="93" t="str">
        <f>申し込み表!N75</f>
        <v/>
      </c>
      <c r="H190" s="93" t="str">
        <f>申し込み表!E75&amp;""</f>
        <v/>
      </c>
      <c r="I190" s="94" t="str">
        <f>申し込み表!G75&amp;""</f>
        <v/>
      </c>
      <c r="J190" s="94" t="str">
        <f>申し込み表!J75&amp;""</f>
        <v/>
      </c>
      <c r="K190" s="94" t="str">
        <f>申し込み表!K75&amp;""</f>
        <v/>
      </c>
    </row>
    <row r="191" spans="1:11" x14ac:dyDescent="0.15">
      <c r="A191" t="str">
        <f t="shared" si="2"/>
        <v/>
      </c>
      <c r="B191" s="93" t="str">
        <f>DBCS(申し込み表!$D$58)</f>
        <v/>
      </c>
      <c r="C191" s="93" t="str">
        <f>IF(申し込み表!$D$59="小学女子","小学",IF(申し込み表!$D$59="中学女子","中学","一般"))</f>
        <v>一般</v>
      </c>
      <c r="D191" s="93" t="s">
        <v>52</v>
      </c>
      <c r="E191" s="93" t="str">
        <f>申し込み表!B76&amp;""</f>
        <v/>
      </c>
      <c r="F191" s="93" t="str">
        <f>申し込み表!C76&amp;""</f>
        <v/>
      </c>
      <c r="G191" s="93" t="str">
        <f>申し込み表!N76</f>
        <v/>
      </c>
      <c r="H191" s="93" t="str">
        <f>申し込み表!E76&amp;""</f>
        <v/>
      </c>
      <c r="I191" s="94" t="str">
        <f>申し込み表!G76&amp;""</f>
        <v/>
      </c>
      <c r="J191" s="94" t="str">
        <f>申し込み表!J76&amp;""</f>
        <v/>
      </c>
      <c r="K191" s="94" t="str">
        <f>申し込み表!K76&amp;""</f>
        <v/>
      </c>
    </row>
    <row r="192" spans="1:11" x14ac:dyDescent="0.15">
      <c r="A192" t="str">
        <f t="shared" si="2"/>
        <v/>
      </c>
      <c r="B192" s="93" t="str">
        <f>DBCS(申し込み表!$D$58)</f>
        <v/>
      </c>
      <c r="C192" s="93" t="str">
        <f>IF(申し込み表!$D$59="小学女子","小学",IF(申し込み表!$D$59="中学女子","中学","一般"))</f>
        <v>一般</v>
      </c>
      <c r="D192" s="93" t="s">
        <v>52</v>
      </c>
      <c r="E192" s="93" t="str">
        <f>申し込み表!B77&amp;""</f>
        <v/>
      </c>
      <c r="F192" s="93" t="str">
        <f>申し込み表!C77&amp;""</f>
        <v/>
      </c>
      <c r="G192" s="93" t="str">
        <f>申し込み表!N77</f>
        <v/>
      </c>
      <c r="H192" s="93" t="str">
        <f>申し込み表!E77&amp;""</f>
        <v/>
      </c>
      <c r="I192" s="94" t="str">
        <f>申し込み表!G77&amp;""</f>
        <v/>
      </c>
      <c r="J192" s="94" t="str">
        <f>申し込み表!J77&amp;""</f>
        <v/>
      </c>
      <c r="K192" s="94" t="str">
        <f>申し込み表!K77&amp;""</f>
        <v/>
      </c>
    </row>
    <row r="193" spans="1:11" x14ac:dyDescent="0.15">
      <c r="A193" t="str">
        <f t="shared" si="2"/>
        <v/>
      </c>
      <c r="B193" s="93" t="str">
        <f>DBCS(申し込み表!$D$58)</f>
        <v/>
      </c>
      <c r="C193" s="93" t="str">
        <f>IF(申し込み表!$D$59="小学女子","小学",IF(申し込み表!$D$59="中学女子","中学","一般"))</f>
        <v>一般</v>
      </c>
      <c r="D193" s="93" t="s">
        <v>52</v>
      </c>
      <c r="E193" s="93" t="str">
        <f>申し込み表!B78&amp;""</f>
        <v/>
      </c>
      <c r="F193" s="93" t="str">
        <f>申し込み表!C78&amp;""</f>
        <v/>
      </c>
      <c r="G193" s="93" t="str">
        <f>申し込み表!N78</f>
        <v/>
      </c>
      <c r="H193" s="93" t="str">
        <f>申し込み表!E78&amp;""</f>
        <v/>
      </c>
      <c r="I193" s="94" t="str">
        <f>申し込み表!G78&amp;""</f>
        <v/>
      </c>
      <c r="J193" s="94" t="str">
        <f>申し込み表!J78&amp;""</f>
        <v/>
      </c>
      <c r="K193" s="94" t="str">
        <f>申し込み表!K78&amp;""</f>
        <v/>
      </c>
    </row>
    <row r="194" spans="1:11" x14ac:dyDescent="0.15">
      <c r="A194" t="str">
        <f t="shared" si="2"/>
        <v/>
      </c>
      <c r="B194" s="93" t="str">
        <f>DBCS(申し込み表!$D$58)</f>
        <v/>
      </c>
      <c r="C194" s="93" t="str">
        <f>IF(申し込み表!$D$59="小学女子","小学",IF(申し込み表!$D$59="中学女子","中学","一般"))</f>
        <v>一般</v>
      </c>
      <c r="D194" s="93" t="s">
        <v>52</v>
      </c>
      <c r="E194" s="93" t="str">
        <f>申し込み表!B79&amp;""</f>
        <v/>
      </c>
      <c r="F194" s="93" t="str">
        <f>申し込み表!C79&amp;""</f>
        <v/>
      </c>
      <c r="G194" s="93" t="str">
        <f>申し込み表!N79</f>
        <v/>
      </c>
      <c r="H194" s="93" t="str">
        <f>申し込み表!E79&amp;""</f>
        <v/>
      </c>
      <c r="I194" s="94" t="str">
        <f>申し込み表!G79&amp;""</f>
        <v/>
      </c>
      <c r="J194" s="94" t="str">
        <f>申し込み表!J79&amp;""</f>
        <v/>
      </c>
      <c r="K194" s="94" t="str">
        <f>申し込み表!K79&amp;""</f>
        <v/>
      </c>
    </row>
    <row r="195" spans="1:11" x14ac:dyDescent="0.15">
      <c r="A195" t="str">
        <f t="shared" si="2"/>
        <v/>
      </c>
      <c r="B195" s="93" t="str">
        <f>DBCS(申し込み表!$D$58)</f>
        <v/>
      </c>
      <c r="C195" s="93" t="str">
        <f>IF(申し込み表!$D$59="小学女子","小学",IF(申し込み表!$D$59="中学女子","中学","一般"))</f>
        <v>一般</v>
      </c>
      <c r="D195" s="93" t="s">
        <v>52</v>
      </c>
      <c r="E195" s="93" t="str">
        <f>申し込み表!B80&amp;""</f>
        <v/>
      </c>
      <c r="F195" s="93" t="str">
        <f>申し込み表!C80&amp;""</f>
        <v/>
      </c>
      <c r="G195" s="93" t="str">
        <f>申し込み表!N80</f>
        <v/>
      </c>
      <c r="H195" s="93" t="str">
        <f>申し込み表!E80&amp;""</f>
        <v/>
      </c>
      <c r="I195" s="94" t="str">
        <f>申し込み表!G80&amp;""</f>
        <v/>
      </c>
      <c r="J195" s="94" t="str">
        <f>申し込み表!J80&amp;""</f>
        <v/>
      </c>
      <c r="K195" s="94" t="str">
        <f>申し込み表!K80&amp;""</f>
        <v/>
      </c>
    </row>
    <row r="196" spans="1:11" x14ac:dyDescent="0.15">
      <c r="A196" t="str">
        <f t="shared" si="2"/>
        <v/>
      </c>
      <c r="B196" s="93" t="str">
        <f>DBCS(申し込み表!$D$58)</f>
        <v/>
      </c>
      <c r="C196" s="93" t="str">
        <f>IF(申し込み表!$D$59="小学女子","小学",IF(申し込み表!$D$59="中学女子","中学","一般"))</f>
        <v>一般</v>
      </c>
      <c r="D196" s="93" t="s">
        <v>52</v>
      </c>
      <c r="E196" s="93" t="str">
        <f>申し込み表!B81&amp;""</f>
        <v/>
      </c>
      <c r="F196" s="93" t="str">
        <f>申し込み表!C81&amp;""</f>
        <v/>
      </c>
      <c r="G196" s="93" t="str">
        <f>申し込み表!N81</f>
        <v/>
      </c>
      <c r="H196" s="93" t="str">
        <f>申し込み表!E81&amp;""</f>
        <v/>
      </c>
      <c r="I196" s="94" t="str">
        <f>申し込み表!G81&amp;""</f>
        <v/>
      </c>
      <c r="J196" s="94" t="str">
        <f>申し込み表!J81&amp;""</f>
        <v/>
      </c>
      <c r="K196" s="94" t="str">
        <f>申し込み表!K81&amp;""</f>
        <v/>
      </c>
    </row>
    <row r="197" spans="1:11" x14ac:dyDescent="0.15">
      <c r="A197" t="str">
        <f t="shared" si="2"/>
        <v/>
      </c>
      <c r="B197" s="93" t="str">
        <f>DBCS(申し込み表!$D$58)</f>
        <v/>
      </c>
      <c r="C197" s="93" t="str">
        <f>IF(申し込み表!$D$59="小学女子","小学",IF(申し込み表!$D$59="中学女子","中学","一般"))</f>
        <v>一般</v>
      </c>
      <c r="D197" s="93" t="s">
        <v>52</v>
      </c>
      <c r="E197" s="93" t="str">
        <f>申し込み表!B82&amp;""</f>
        <v/>
      </c>
      <c r="F197" s="93" t="str">
        <f>申し込み表!C82&amp;""</f>
        <v/>
      </c>
      <c r="G197" s="93" t="str">
        <f>申し込み表!N82</f>
        <v/>
      </c>
      <c r="H197" s="93" t="str">
        <f>申し込み表!E82&amp;""</f>
        <v/>
      </c>
      <c r="I197" s="94" t="str">
        <f>申し込み表!G82&amp;""</f>
        <v/>
      </c>
      <c r="J197" s="94" t="str">
        <f>申し込み表!J82&amp;""</f>
        <v/>
      </c>
      <c r="K197" s="94" t="str">
        <f>申し込み表!K82&amp;""</f>
        <v/>
      </c>
    </row>
    <row r="198" spans="1:11" x14ac:dyDescent="0.15">
      <c r="A198" t="str">
        <f t="shared" si="2"/>
        <v/>
      </c>
      <c r="B198" s="93" t="str">
        <f>DBCS(申し込み表!$D$58)</f>
        <v/>
      </c>
      <c r="C198" s="93" t="str">
        <f>IF(申し込み表!$D$59="小学女子","小学",IF(申し込み表!$D$59="中学女子","中学","一般"))</f>
        <v>一般</v>
      </c>
      <c r="D198" s="93" t="s">
        <v>52</v>
      </c>
      <c r="E198" s="93" t="str">
        <f>申し込み表!B83&amp;""</f>
        <v/>
      </c>
      <c r="F198" s="93" t="str">
        <f>申し込み表!C83&amp;""</f>
        <v/>
      </c>
      <c r="G198" s="93" t="str">
        <f>申し込み表!N83</f>
        <v/>
      </c>
      <c r="H198" s="93" t="str">
        <f>申し込み表!E83&amp;""</f>
        <v/>
      </c>
      <c r="I198" s="94" t="str">
        <f>申し込み表!G83&amp;""</f>
        <v/>
      </c>
      <c r="J198" s="94" t="str">
        <f>申し込み表!J83&amp;""</f>
        <v/>
      </c>
      <c r="K198" s="94" t="str">
        <f>申し込み表!K83&amp;""</f>
        <v/>
      </c>
    </row>
    <row r="199" spans="1:11" x14ac:dyDescent="0.15">
      <c r="A199" t="str">
        <f t="shared" si="2"/>
        <v/>
      </c>
      <c r="B199" s="93" t="str">
        <f>DBCS(申し込み表!$D$58)</f>
        <v/>
      </c>
      <c r="C199" s="93" t="str">
        <f>IF(申し込み表!$D$59="小学女子","小学",IF(申し込み表!$D$59="中学女子","中学","一般"))</f>
        <v>一般</v>
      </c>
      <c r="D199" s="93" t="s">
        <v>52</v>
      </c>
      <c r="E199" s="93" t="str">
        <f>申し込み表!B84&amp;""</f>
        <v/>
      </c>
      <c r="F199" s="93" t="str">
        <f>申し込み表!C84&amp;""</f>
        <v/>
      </c>
      <c r="G199" s="93" t="str">
        <f>申し込み表!N84</f>
        <v/>
      </c>
      <c r="H199" s="93" t="str">
        <f>申し込み表!E84&amp;""</f>
        <v/>
      </c>
      <c r="I199" s="94" t="str">
        <f>申し込み表!G84&amp;""</f>
        <v/>
      </c>
      <c r="J199" s="94" t="str">
        <f>申し込み表!J84&amp;""</f>
        <v/>
      </c>
      <c r="K199" s="94" t="str">
        <f>申し込み表!K84&amp;""</f>
        <v/>
      </c>
    </row>
    <row r="200" spans="1:11" x14ac:dyDescent="0.15">
      <c r="A200" t="str">
        <f t="shared" si="2"/>
        <v/>
      </c>
      <c r="B200" s="93" t="str">
        <f>DBCS(申し込み表!$D$58)</f>
        <v/>
      </c>
      <c r="C200" s="93" t="str">
        <f>IF(申し込み表!$D$59="小学女子","小学",IF(申し込み表!$D$59="中学女子","中学","一般"))</f>
        <v>一般</v>
      </c>
      <c r="D200" s="93" t="s">
        <v>52</v>
      </c>
      <c r="E200" s="93" t="str">
        <f>申し込み表!B85&amp;""</f>
        <v/>
      </c>
      <c r="F200" s="93" t="str">
        <f>申し込み表!C85&amp;""</f>
        <v/>
      </c>
      <c r="G200" s="93" t="str">
        <f>申し込み表!N85</f>
        <v/>
      </c>
      <c r="H200" s="93" t="str">
        <f>申し込み表!E85&amp;""</f>
        <v/>
      </c>
      <c r="I200" s="94" t="str">
        <f>申し込み表!G85&amp;""</f>
        <v/>
      </c>
      <c r="J200" s="94" t="str">
        <f>申し込み表!J85&amp;""</f>
        <v/>
      </c>
      <c r="K200" s="94" t="str">
        <f>申し込み表!K85&amp;""</f>
        <v/>
      </c>
    </row>
    <row r="201" spans="1:11" x14ac:dyDescent="0.15">
      <c r="A201" t="str">
        <f t="shared" si="2"/>
        <v/>
      </c>
      <c r="B201" s="93" t="str">
        <f>DBCS(申し込み表!$D$58)</f>
        <v/>
      </c>
      <c r="C201" s="93" t="str">
        <f>IF(申し込み表!$D$59="小学女子","小学",IF(申し込み表!$D$59="中学女子","中学","一般"))</f>
        <v>一般</v>
      </c>
      <c r="D201" s="93" t="s">
        <v>52</v>
      </c>
      <c r="E201" s="93" t="str">
        <f>申し込み表!B86&amp;""</f>
        <v/>
      </c>
      <c r="F201" s="93" t="str">
        <f>申し込み表!C86&amp;""</f>
        <v/>
      </c>
      <c r="G201" s="93" t="str">
        <f>申し込み表!N86</f>
        <v/>
      </c>
      <c r="H201" s="93" t="str">
        <f>申し込み表!E86&amp;""</f>
        <v/>
      </c>
      <c r="I201" s="94" t="str">
        <f>申し込み表!G86&amp;""</f>
        <v/>
      </c>
      <c r="J201" s="94" t="str">
        <f>申し込み表!J86&amp;""</f>
        <v/>
      </c>
      <c r="K201" s="94" t="str">
        <f>申し込み表!K86&amp;""</f>
        <v/>
      </c>
    </row>
    <row r="202" spans="1:11" x14ac:dyDescent="0.15">
      <c r="A202" t="str">
        <f t="shared" si="2"/>
        <v/>
      </c>
      <c r="B202" s="93" t="str">
        <f>DBCS(申し込み表!$D$58)</f>
        <v/>
      </c>
      <c r="C202" s="93" t="str">
        <f>IF(申し込み表!$D$59="小学女子","小学",IF(申し込み表!$D$59="中学女子","中学","一般"))</f>
        <v>一般</v>
      </c>
      <c r="D202" s="93" t="s">
        <v>52</v>
      </c>
      <c r="E202" s="93" t="str">
        <f>申し込み表!B87&amp;""</f>
        <v/>
      </c>
      <c r="F202" s="93" t="str">
        <f>申し込み表!C87&amp;""</f>
        <v/>
      </c>
      <c r="G202" s="93" t="str">
        <f>申し込み表!N87</f>
        <v/>
      </c>
      <c r="H202" s="93" t="str">
        <f>申し込み表!E87&amp;""</f>
        <v/>
      </c>
      <c r="I202" s="94" t="str">
        <f>申し込み表!G87&amp;""</f>
        <v/>
      </c>
      <c r="J202" s="94" t="str">
        <f>申し込み表!J87&amp;""</f>
        <v/>
      </c>
      <c r="K202" s="94" t="str">
        <f>申し込み表!K87&amp;""</f>
        <v/>
      </c>
    </row>
    <row r="203" spans="1:11" x14ac:dyDescent="0.15">
      <c r="A203" t="str">
        <f t="shared" si="2"/>
        <v/>
      </c>
      <c r="B203" s="93" t="str">
        <f>DBCS(申し込み表!$D$58)</f>
        <v/>
      </c>
      <c r="C203" s="93" t="str">
        <f>IF(申し込み表!$D$59="小学女子","小学",IF(申し込み表!$D$59="中学女子","中学","一般"))</f>
        <v>一般</v>
      </c>
      <c r="D203" s="93" t="s">
        <v>52</v>
      </c>
      <c r="E203" s="93" t="str">
        <f>申し込み表!B88&amp;""</f>
        <v/>
      </c>
      <c r="F203" s="93" t="str">
        <f>申し込み表!C88&amp;""</f>
        <v/>
      </c>
      <c r="G203" s="93" t="str">
        <f>ASC(申し込み表!N88)</f>
        <v/>
      </c>
      <c r="H203" s="93" t="str">
        <f>申し込み表!E88&amp;""</f>
        <v/>
      </c>
      <c r="I203" s="94" t="str">
        <f>申し込み表!G88&amp;""</f>
        <v/>
      </c>
      <c r="J203" s="94" t="str">
        <f>申し込み表!J88&amp;""</f>
        <v/>
      </c>
      <c r="K203" s="94" t="str">
        <f>申し込み表!K88&amp;""</f>
        <v/>
      </c>
    </row>
    <row r="204" spans="1:11" x14ac:dyDescent="0.15">
      <c r="A204" t="str">
        <f t="shared" si="2"/>
        <v/>
      </c>
      <c r="B204" s="93" t="str">
        <f>DBCS(申し込み表!$D$58)</f>
        <v/>
      </c>
      <c r="C204" s="93" t="str">
        <f>IF(申し込み表!$D$59="小学女子","小学",IF(申し込み表!$D$59="中学女子","中学","一般"))</f>
        <v>一般</v>
      </c>
      <c r="D204" s="93" t="s">
        <v>52</v>
      </c>
      <c r="E204" s="93" t="str">
        <f>申し込み表!B89&amp;""</f>
        <v/>
      </c>
      <c r="F204" s="93" t="str">
        <f>申し込み表!C89&amp;""</f>
        <v/>
      </c>
      <c r="G204" s="93" t="str">
        <f>ASC(申し込み表!N89)</f>
        <v/>
      </c>
      <c r="H204" s="93" t="str">
        <f>申し込み表!E89&amp;""</f>
        <v/>
      </c>
      <c r="I204" s="94" t="str">
        <f>申し込み表!G89&amp;""</f>
        <v/>
      </c>
      <c r="J204" s="94" t="str">
        <f>申し込み表!J89&amp;""</f>
        <v/>
      </c>
      <c r="K204" s="94" t="str">
        <f>申し込み表!K89&amp;""</f>
        <v/>
      </c>
    </row>
    <row r="205" spans="1:11" x14ac:dyDescent="0.15">
      <c r="A205" t="str">
        <f t="shared" si="2"/>
        <v/>
      </c>
      <c r="B205" s="93" t="str">
        <f>DBCS(申し込み表!$D$58)</f>
        <v/>
      </c>
      <c r="C205" s="93" t="str">
        <f>IF(申し込み表!$D$59="小学女子","小学",IF(申し込み表!$D$59="中学女子","中学","一般"))</f>
        <v>一般</v>
      </c>
      <c r="D205" s="93" t="s">
        <v>52</v>
      </c>
      <c r="E205" s="93" t="str">
        <f>申し込み表!B90&amp;""</f>
        <v/>
      </c>
      <c r="F205" s="93" t="str">
        <f>申し込み表!C90&amp;""</f>
        <v/>
      </c>
      <c r="G205" s="93" t="str">
        <f>ASC(申し込み表!N90)</f>
        <v/>
      </c>
      <c r="H205" s="93" t="str">
        <f>申し込み表!E90&amp;""</f>
        <v/>
      </c>
      <c r="I205" s="94" t="str">
        <f>申し込み表!G90&amp;""</f>
        <v/>
      </c>
      <c r="J205" s="94" t="str">
        <f>申し込み表!J90&amp;""</f>
        <v/>
      </c>
      <c r="K205" s="94" t="str">
        <f>申し込み表!K90&amp;""</f>
        <v/>
      </c>
    </row>
    <row r="206" spans="1:11" x14ac:dyDescent="0.15">
      <c r="A206" t="str">
        <f t="shared" si="2"/>
        <v/>
      </c>
      <c r="B206" s="93" t="str">
        <f>DBCS(申し込み表!$D$58)</f>
        <v/>
      </c>
      <c r="C206" s="93" t="str">
        <f>IF(申し込み表!$D$59="小学女子","小学",IF(申し込み表!$D$59="中学女子","中学","一般"))</f>
        <v>一般</v>
      </c>
      <c r="D206" s="93" t="s">
        <v>52</v>
      </c>
      <c r="E206" s="93" t="str">
        <f>申し込み表!B91&amp;""</f>
        <v/>
      </c>
      <c r="F206" s="93" t="str">
        <f>申し込み表!C91&amp;""</f>
        <v/>
      </c>
      <c r="G206" s="93" t="str">
        <f>ASC(申し込み表!N91)</f>
        <v/>
      </c>
      <c r="H206" s="93" t="str">
        <f>申し込み表!E91&amp;""</f>
        <v/>
      </c>
      <c r="I206" s="94" t="str">
        <f>申し込み表!G91&amp;""</f>
        <v/>
      </c>
      <c r="J206" s="94" t="str">
        <f>申し込み表!J91&amp;""</f>
        <v/>
      </c>
      <c r="K206" s="94" t="str">
        <f>申し込み表!K91&amp;""</f>
        <v/>
      </c>
    </row>
    <row r="207" spans="1:11" x14ac:dyDescent="0.15">
      <c r="A207" t="str">
        <f t="shared" si="2"/>
        <v/>
      </c>
      <c r="B207" s="93" t="str">
        <f>DBCS(申し込み表!$D$58)</f>
        <v/>
      </c>
      <c r="C207" s="93" t="str">
        <f>IF(申し込み表!$D$59="小学女子","小学",IF(申し込み表!$D$59="中学女子","中学","一般"))</f>
        <v>一般</v>
      </c>
      <c r="D207" s="93" t="s">
        <v>52</v>
      </c>
      <c r="E207" s="93" t="str">
        <f>申し込み表!B92&amp;""</f>
        <v/>
      </c>
      <c r="F207" s="93" t="str">
        <f>申し込み表!C92&amp;""</f>
        <v/>
      </c>
      <c r="G207" s="93" t="str">
        <f>ASC(申し込み表!N92)</f>
        <v/>
      </c>
      <c r="H207" s="93" t="str">
        <f>申し込み表!E92&amp;""</f>
        <v/>
      </c>
      <c r="I207" s="94" t="str">
        <f>申し込み表!G92&amp;""</f>
        <v/>
      </c>
      <c r="J207" s="94" t="str">
        <f>申し込み表!J92&amp;""</f>
        <v/>
      </c>
      <c r="K207" s="94" t="str">
        <f>申し込み表!K92&amp;""</f>
        <v/>
      </c>
    </row>
    <row r="208" spans="1:11" x14ac:dyDescent="0.15">
      <c r="A208" t="str">
        <f t="shared" si="2"/>
        <v/>
      </c>
      <c r="B208" s="93" t="str">
        <f>DBCS(申し込み表!$D$58)</f>
        <v/>
      </c>
      <c r="C208" s="93" t="str">
        <f>IF(申し込み表!$D$59="小学女子","小学",IF(申し込み表!$D$59="中学女子","中学","一般"))</f>
        <v>一般</v>
      </c>
      <c r="D208" s="93" t="s">
        <v>52</v>
      </c>
      <c r="E208" s="93" t="str">
        <f>申し込み表!B93&amp;""</f>
        <v/>
      </c>
      <c r="F208" s="93" t="str">
        <f>申し込み表!C93&amp;""</f>
        <v/>
      </c>
      <c r="G208" s="93" t="str">
        <f>ASC(申し込み表!N93)</f>
        <v/>
      </c>
      <c r="H208" s="93" t="str">
        <f>申し込み表!E93&amp;""</f>
        <v/>
      </c>
      <c r="I208" s="94" t="str">
        <f>申し込み表!G93&amp;""</f>
        <v/>
      </c>
      <c r="J208" s="94" t="str">
        <f>申し込み表!J93&amp;""</f>
        <v/>
      </c>
      <c r="K208" s="94" t="str">
        <f>申し込み表!K93&amp;""</f>
        <v/>
      </c>
    </row>
    <row r="209" spans="1:11" x14ac:dyDescent="0.15">
      <c r="A209" t="str">
        <f t="shared" si="2"/>
        <v/>
      </c>
      <c r="B209" s="93" t="str">
        <f>DBCS(申し込み表!$D$58)</f>
        <v/>
      </c>
      <c r="C209" s="93" t="str">
        <f>IF(申し込み表!$D$59="小学女子","小学",IF(申し込み表!$D$59="中学女子","中学","一般"))</f>
        <v>一般</v>
      </c>
      <c r="D209" s="93" t="s">
        <v>52</v>
      </c>
      <c r="E209" s="93" t="str">
        <f>申し込み表!B94&amp;""</f>
        <v/>
      </c>
      <c r="F209" s="93" t="str">
        <f>申し込み表!C94&amp;""</f>
        <v/>
      </c>
      <c r="G209" s="93" t="str">
        <f>ASC(申し込み表!N94)</f>
        <v/>
      </c>
      <c r="H209" s="93" t="str">
        <f>申し込み表!E94&amp;""</f>
        <v/>
      </c>
      <c r="I209" s="94" t="str">
        <f>申し込み表!G94&amp;""</f>
        <v/>
      </c>
      <c r="J209" s="94" t="str">
        <f>申し込み表!J94&amp;""</f>
        <v/>
      </c>
      <c r="K209" s="94" t="str">
        <f>申し込み表!K94&amp;""</f>
        <v/>
      </c>
    </row>
    <row r="210" spans="1:11" x14ac:dyDescent="0.15">
      <c r="A210" t="str">
        <f t="shared" si="2"/>
        <v/>
      </c>
      <c r="B210" s="93" t="str">
        <f>DBCS(申し込み表!$D$58)</f>
        <v/>
      </c>
      <c r="C210" s="93" t="str">
        <f>IF(申し込み表!$D$59="小学女子","小学",IF(申し込み表!$D$59="中学女子","中学","一般"))</f>
        <v>一般</v>
      </c>
      <c r="D210" s="93" t="s">
        <v>52</v>
      </c>
      <c r="E210" s="93" t="str">
        <f>申し込み表!B95&amp;""</f>
        <v/>
      </c>
      <c r="F210" s="93" t="str">
        <f>申し込み表!C95&amp;""</f>
        <v/>
      </c>
      <c r="G210" s="93" t="str">
        <f>ASC(申し込み表!N95)</f>
        <v/>
      </c>
      <c r="H210" s="93" t="str">
        <f>申し込み表!E95&amp;""</f>
        <v/>
      </c>
      <c r="I210" s="94" t="str">
        <f>申し込み表!G95&amp;""</f>
        <v/>
      </c>
      <c r="J210" s="94" t="str">
        <f>申し込み表!J95&amp;""</f>
        <v/>
      </c>
      <c r="K210" s="94" t="str">
        <f>申し込み表!K95&amp;""</f>
        <v/>
      </c>
    </row>
    <row r="211" spans="1:11" x14ac:dyDescent="0.15">
      <c r="A211" t="str">
        <f t="shared" si="2"/>
        <v/>
      </c>
      <c r="B211" s="93" t="str">
        <f>DBCS(申し込み表!$D$58)</f>
        <v/>
      </c>
      <c r="C211" s="93" t="str">
        <f>IF(申し込み表!$D$59="小学女子","小学",IF(申し込み表!$D$59="中学女子","中学","一般"))</f>
        <v>一般</v>
      </c>
      <c r="D211" s="93" t="s">
        <v>52</v>
      </c>
      <c r="E211" s="93" t="str">
        <f>申し込み表!B96&amp;""</f>
        <v/>
      </c>
      <c r="F211" s="93" t="str">
        <f>申し込み表!C96&amp;""</f>
        <v/>
      </c>
      <c r="G211" s="93" t="str">
        <f>ASC(申し込み表!N96)</f>
        <v/>
      </c>
      <c r="H211" s="93" t="str">
        <f>申し込み表!E96&amp;""</f>
        <v/>
      </c>
      <c r="I211" s="94" t="str">
        <f>申し込み表!G96&amp;""</f>
        <v/>
      </c>
      <c r="J211" s="94" t="str">
        <f>申し込み表!J96&amp;""</f>
        <v/>
      </c>
      <c r="K211" s="94" t="str">
        <f>申し込み表!K96&amp;""</f>
        <v/>
      </c>
    </row>
    <row r="212" spans="1:11" x14ac:dyDescent="0.15">
      <c r="A212" t="str">
        <f t="shared" si="2"/>
        <v/>
      </c>
      <c r="B212" s="93" t="str">
        <f>DBCS(申し込み表!$D$58)</f>
        <v/>
      </c>
      <c r="C212" s="93" t="str">
        <f>IF(申し込み表!$D$59="小学女子","小学",IF(申し込み表!$D$59="中学女子","中学","一般"))</f>
        <v>一般</v>
      </c>
      <c r="D212" s="93" t="s">
        <v>52</v>
      </c>
      <c r="E212" s="93" t="str">
        <f>申し込み表!B97&amp;""</f>
        <v/>
      </c>
      <c r="F212" s="93" t="str">
        <f>申し込み表!C97&amp;""</f>
        <v/>
      </c>
      <c r="G212" s="93" t="str">
        <f>ASC(申し込み表!N97)</f>
        <v/>
      </c>
      <c r="H212" s="93" t="str">
        <f>申し込み表!E97&amp;""</f>
        <v/>
      </c>
      <c r="I212" s="94" t="str">
        <f>申し込み表!G97&amp;""</f>
        <v/>
      </c>
      <c r="J212" s="94" t="str">
        <f>申し込み表!J97&amp;""</f>
        <v/>
      </c>
      <c r="K212" s="94" t="str">
        <f>申し込み表!K97&amp;""</f>
        <v/>
      </c>
    </row>
    <row r="213" spans="1:11" x14ac:dyDescent="0.15">
      <c r="A213" t="str">
        <f t="shared" si="2"/>
        <v/>
      </c>
      <c r="B213" s="93" t="str">
        <f>DBCS(申し込み表!$D$58)</f>
        <v/>
      </c>
      <c r="C213" s="93" t="str">
        <f>IF(申し込み表!$D$59="小学女子","小学",IF(申し込み表!$D$59="中学女子","中学","一般"))</f>
        <v>一般</v>
      </c>
      <c r="D213" s="93" t="s">
        <v>52</v>
      </c>
      <c r="E213" s="93" t="str">
        <f>申し込み表!B98&amp;""</f>
        <v/>
      </c>
      <c r="F213" s="93" t="str">
        <f>申し込み表!C98&amp;""</f>
        <v/>
      </c>
      <c r="G213" s="93" t="str">
        <f>ASC(申し込み表!N98)</f>
        <v/>
      </c>
      <c r="H213" s="93" t="str">
        <f>申し込み表!E98&amp;""</f>
        <v/>
      </c>
      <c r="I213" s="94" t="str">
        <f>申し込み表!G98&amp;""</f>
        <v/>
      </c>
      <c r="J213" s="94" t="str">
        <f>申し込み表!J98&amp;""</f>
        <v/>
      </c>
      <c r="K213" s="94" t="str">
        <f>申し込み表!K98&amp;""</f>
        <v/>
      </c>
    </row>
    <row r="214" spans="1:11" x14ac:dyDescent="0.15">
      <c r="A214" t="str">
        <f t="shared" si="2"/>
        <v/>
      </c>
      <c r="B214" s="93" t="str">
        <f>DBCS(申し込み表!$D$58)</f>
        <v/>
      </c>
      <c r="C214" s="93" t="str">
        <f>IF(申し込み表!$D$59="小学女子","小学",IF(申し込み表!$D$59="中学女子","中学","一般"))</f>
        <v>一般</v>
      </c>
      <c r="D214" s="93" t="s">
        <v>52</v>
      </c>
      <c r="E214" s="93" t="str">
        <f>申し込み表!B99&amp;""</f>
        <v/>
      </c>
      <c r="F214" s="93" t="str">
        <f>申し込み表!C99&amp;""</f>
        <v/>
      </c>
      <c r="G214" s="93" t="str">
        <f>ASC(申し込み表!N99)</f>
        <v/>
      </c>
      <c r="H214" s="93" t="str">
        <f>申し込み表!E99&amp;""</f>
        <v/>
      </c>
      <c r="I214" s="94" t="str">
        <f>申し込み表!G99&amp;""</f>
        <v/>
      </c>
      <c r="J214" s="94" t="str">
        <f>申し込み表!J99&amp;""</f>
        <v/>
      </c>
      <c r="K214" s="94" t="str">
        <f>申し込み表!K99&amp;""</f>
        <v/>
      </c>
    </row>
    <row r="215" spans="1:11" x14ac:dyDescent="0.15">
      <c r="A215" t="str">
        <f t="shared" si="2"/>
        <v/>
      </c>
      <c r="B215" s="93" t="str">
        <f>DBCS(申し込み表!$D$58)</f>
        <v/>
      </c>
      <c r="C215" s="93" t="str">
        <f>IF(申し込み表!$D$59="小学女子","小学",IF(申し込み表!$D$59="中学女子","中学","一般"))</f>
        <v>一般</v>
      </c>
      <c r="D215" s="93" t="s">
        <v>52</v>
      </c>
      <c r="E215" s="93" t="str">
        <f>申し込み表!B100&amp;""</f>
        <v/>
      </c>
      <c r="F215" s="93" t="str">
        <f>申し込み表!C100&amp;""</f>
        <v/>
      </c>
      <c r="G215" s="93" t="str">
        <f>ASC(申し込み表!N100)</f>
        <v/>
      </c>
      <c r="H215" s="93" t="str">
        <f>申し込み表!E100&amp;""</f>
        <v/>
      </c>
      <c r="I215" s="94" t="str">
        <f>申し込み表!G100&amp;""</f>
        <v/>
      </c>
      <c r="J215" s="94" t="str">
        <f>申し込み表!J100&amp;""</f>
        <v/>
      </c>
      <c r="K215" s="94" t="str">
        <f>申し込み表!K100&amp;""</f>
        <v/>
      </c>
    </row>
    <row r="216" spans="1:11" x14ac:dyDescent="0.15">
      <c r="A216" t="str">
        <f t="shared" si="2"/>
        <v/>
      </c>
      <c r="B216" s="93" t="str">
        <f>DBCS(申し込み表!$D$58)</f>
        <v/>
      </c>
      <c r="C216" s="93" t="str">
        <f>IF(申し込み表!$D$59="小学女子","小学",IF(申し込み表!$D$59="中学女子","中学","一般"))</f>
        <v>一般</v>
      </c>
      <c r="D216" s="93" t="s">
        <v>52</v>
      </c>
      <c r="E216" s="93" t="str">
        <f>申し込み表!B101&amp;""</f>
        <v/>
      </c>
      <c r="F216" s="93" t="str">
        <f>申し込み表!C101&amp;""</f>
        <v/>
      </c>
      <c r="G216" s="93" t="str">
        <f>ASC(申し込み表!N101)</f>
        <v/>
      </c>
      <c r="H216" s="93" t="str">
        <f>申し込み表!E101&amp;""</f>
        <v/>
      </c>
      <c r="I216" s="94" t="str">
        <f>申し込み表!G101&amp;""</f>
        <v/>
      </c>
      <c r="J216" s="94" t="str">
        <f>申し込み表!J101&amp;""</f>
        <v/>
      </c>
      <c r="K216" s="94" t="str">
        <f>申し込み表!K101&amp;""</f>
        <v/>
      </c>
    </row>
    <row r="217" spans="1:11" x14ac:dyDescent="0.15">
      <c r="A217" t="str">
        <f t="shared" si="2"/>
        <v/>
      </c>
      <c r="B217" s="93" t="str">
        <f>DBCS(申し込み表!$D$58)</f>
        <v/>
      </c>
      <c r="C217" s="93" t="str">
        <f>IF(申し込み表!$D$59="小学女子","小学",IF(申し込み表!$D$59="中学女子","中学","一般"))</f>
        <v>一般</v>
      </c>
      <c r="D217" s="93" t="s">
        <v>52</v>
      </c>
      <c r="E217" s="93" t="str">
        <f>申し込み表!B102&amp;""</f>
        <v/>
      </c>
      <c r="F217" s="93" t="str">
        <f>申し込み表!C102&amp;""</f>
        <v/>
      </c>
      <c r="G217" s="93" t="str">
        <f>ASC(申し込み表!N102)</f>
        <v/>
      </c>
      <c r="H217" s="93" t="str">
        <f>申し込み表!E102&amp;""</f>
        <v/>
      </c>
      <c r="I217" s="94" t="str">
        <f>申し込み表!G102&amp;""</f>
        <v/>
      </c>
      <c r="J217" s="94" t="str">
        <f>申し込み表!J102&amp;""</f>
        <v/>
      </c>
      <c r="K217" s="94" t="str">
        <f>申し込み表!K102&amp;""</f>
        <v/>
      </c>
    </row>
    <row r="218" spans="1:11" x14ac:dyDescent="0.15">
      <c r="A218" t="str">
        <f t="shared" si="2"/>
        <v/>
      </c>
      <c r="B218" s="93" t="str">
        <f>DBCS(申し込み表!$D$58)</f>
        <v/>
      </c>
      <c r="C218" s="93" t="str">
        <f>IF(申し込み表!$D$59="小学女子","小学",IF(申し込み表!$D$59="中学女子","中学","一般"))</f>
        <v>一般</v>
      </c>
      <c r="D218" s="93" t="s">
        <v>52</v>
      </c>
      <c r="E218" s="93" t="str">
        <f>申し込み表!B103&amp;""</f>
        <v/>
      </c>
      <c r="F218" s="93" t="str">
        <f>申し込み表!C103&amp;""</f>
        <v/>
      </c>
      <c r="G218" s="93" t="str">
        <f>ASC(申し込み表!N103)</f>
        <v/>
      </c>
      <c r="H218" s="93" t="str">
        <f>申し込み表!E103&amp;""</f>
        <v/>
      </c>
      <c r="I218" s="94" t="str">
        <f>申し込み表!G103&amp;""</f>
        <v/>
      </c>
      <c r="J218" s="94" t="str">
        <f>申し込み表!J103&amp;""</f>
        <v/>
      </c>
      <c r="K218" s="94" t="str">
        <f>申し込み表!K103&amp;""</f>
        <v/>
      </c>
    </row>
    <row r="219" spans="1:11" x14ac:dyDescent="0.15">
      <c r="A219" t="str">
        <f t="shared" si="2"/>
        <v/>
      </c>
      <c r="B219" s="93" t="str">
        <f>DBCS(申し込み表!$D$58)</f>
        <v/>
      </c>
      <c r="C219" s="93" t="str">
        <f>IF(申し込み表!$D$59="小学女子","小学",IF(申し込み表!$D$59="中学女子","中学","一般"))</f>
        <v>一般</v>
      </c>
      <c r="D219" s="93" t="s">
        <v>52</v>
      </c>
      <c r="E219" s="93" t="str">
        <f>申し込み表!B104&amp;""</f>
        <v/>
      </c>
      <c r="F219" s="93" t="str">
        <f>申し込み表!C104&amp;""</f>
        <v/>
      </c>
      <c r="G219" s="93" t="str">
        <f>ASC(申し込み表!N104)</f>
        <v/>
      </c>
      <c r="H219" s="93" t="str">
        <f>申し込み表!E104&amp;""</f>
        <v/>
      </c>
      <c r="I219" s="94" t="str">
        <f>申し込み表!G104&amp;""</f>
        <v/>
      </c>
      <c r="J219" s="94" t="str">
        <f>申し込み表!J104&amp;""</f>
        <v/>
      </c>
      <c r="K219" s="94" t="str">
        <f>申し込み表!K104&amp;""</f>
        <v/>
      </c>
    </row>
    <row r="220" spans="1:11" x14ac:dyDescent="0.15">
      <c r="A220" t="str">
        <f t="shared" si="2"/>
        <v/>
      </c>
      <c r="B220" s="93" t="str">
        <f>DBCS(申し込み表!$D$58)</f>
        <v/>
      </c>
      <c r="C220" s="93" t="str">
        <f>IF(申し込み表!$D$59="小学女子","小学",IF(申し込み表!$D$59="中学女子","中学","一般"))</f>
        <v>一般</v>
      </c>
      <c r="D220" s="93" t="s">
        <v>52</v>
      </c>
      <c r="E220" s="93" t="str">
        <f>申し込み表!B105&amp;""</f>
        <v/>
      </c>
      <c r="F220" s="93" t="str">
        <f>申し込み表!C105&amp;""</f>
        <v/>
      </c>
      <c r="G220" s="93" t="str">
        <f>ASC(申し込み表!N105)</f>
        <v/>
      </c>
      <c r="H220" s="93" t="str">
        <f>申し込み表!E105&amp;""</f>
        <v/>
      </c>
      <c r="I220" s="94" t="str">
        <f>申し込み表!G105&amp;""</f>
        <v/>
      </c>
      <c r="J220" s="94" t="str">
        <f>申し込み表!J105&amp;""</f>
        <v/>
      </c>
      <c r="K220" s="94" t="str">
        <f>申し込み表!K105&amp;""</f>
        <v/>
      </c>
    </row>
    <row r="221" spans="1:11" x14ac:dyDescent="0.15">
      <c r="A221" t="str">
        <f t="shared" si="2"/>
        <v/>
      </c>
      <c r="B221" s="93" t="str">
        <f>DBCS(申し込み表!$D$58)</f>
        <v/>
      </c>
      <c r="C221" s="93" t="str">
        <f>IF(申し込み表!$D$59="小学女子","小学",IF(申し込み表!$D$59="中学女子","中学","一般"))</f>
        <v>一般</v>
      </c>
      <c r="D221" s="93" t="s">
        <v>52</v>
      </c>
      <c r="E221" s="93" t="str">
        <f>申し込み表!B106&amp;""</f>
        <v/>
      </c>
      <c r="F221" s="93" t="str">
        <f>申し込み表!C106&amp;""</f>
        <v/>
      </c>
      <c r="G221" s="93" t="str">
        <f>ASC(申し込み表!N106)</f>
        <v/>
      </c>
      <c r="H221" s="93" t="str">
        <f>申し込み表!E106&amp;""</f>
        <v/>
      </c>
      <c r="I221" s="94" t="str">
        <f>申し込み表!G106&amp;""</f>
        <v/>
      </c>
      <c r="J221" s="94" t="str">
        <f>申し込み表!J106&amp;""</f>
        <v/>
      </c>
      <c r="K221" s="94" t="str">
        <f>申し込み表!K106&amp;""</f>
        <v/>
      </c>
    </row>
    <row r="222" spans="1:11" x14ac:dyDescent="0.15">
      <c r="A222" t="str">
        <f t="shared" si="2"/>
        <v/>
      </c>
      <c r="B222" s="93" t="str">
        <f>DBCS(申し込み表!$D$58)</f>
        <v/>
      </c>
      <c r="C222" s="93" t="str">
        <f>IF(申し込み表!$D$59="小学女子","小学",IF(申し込み表!$D$59="中学女子","中学","一般"))</f>
        <v>一般</v>
      </c>
      <c r="D222" s="93" t="s">
        <v>52</v>
      </c>
      <c r="E222" s="93" t="str">
        <f>申し込み表!B107&amp;""</f>
        <v/>
      </c>
      <c r="F222" s="93" t="str">
        <f>申し込み表!C107&amp;""</f>
        <v/>
      </c>
      <c r="G222" s="93" t="str">
        <f>ASC(申し込み表!N107)</f>
        <v/>
      </c>
      <c r="H222" s="93" t="str">
        <f>申し込み表!E107&amp;""</f>
        <v/>
      </c>
      <c r="I222" s="94" t="str">
        <f>申し込み表!G107&amp;""</f>
        <v/>
      </c>
      <c r="J222" s="94" t="str">
        <f>申し込み表!J107&amp;""</f>
        <v/>
      </c>
      <c r="K222" s="94" t="str">
        <f>申し込み表!K107&amp;""</f>
        <v/>
      </c>
    </row>
    <row r="223" spans="1:11" x14ac:dyDescent="0.15">
      <c r="A223" t="str">
        <f t="shared" si="2"/>
        <v/>
      </c>
      <c r="B223" s="93" t="str">
        <f>DBCS(申し込み表!$D$58)</f>
        <v/>
      </c>
      <c r="C223" s="93" t="str">
        <f>IF(申し込み表!$D$59="小学女子","小学",IF(申し込み表!$D$59="中学女子","中学","一般"))</f>
        <v>一般</v>
      </c>
      <c r="D223" s="93" t="s">
        <v>52</v>
      </c>
      <c r="E223" s="93" t="str">
        <f>申し込み表!B108&amp;""</f>
        <v/>
      </c>
      <c r="F223" s="93" t="str">
        <f>申し込み表!C108&amp;""</f>
        <v/>
      </c>
      <c r="G223" s="93" t="str">
        <f>ASC(申し込み表!N108)</f>
        <v/>
      </c>
      <c r="H223" s="93" t="str">
        <f>申し込み表!E108&amp;""</f>
        <v/>
      </c>
      <c r="I223" s="94" t="str">
        <f>申し込み表!G108&amp;""</f>
        <v/>
      </c>
      <c r="J223" s="94" t="str">
        <f>申し込み表!J108&amp;""</f>
        <v/>
      </c>
      <c r="K223" s="94" t="str">
        <f>申し込み表!K108&amp;""</f>
        <v/>
      </c>
    </row>
    <row r="224" spans="1:11" x14ac:dyDescent="0.15">
      <c r="A224" t="str">
        <f t="shared" si="2"/>
        <v/>
      </c>
      <c r="B224" s="93" t="str">
        <f>DBCS(申し込み表!$D$58)</f>
        <v/>
      </c>
      <c r="C224" s="93" t="str">
        <f>IF(申し込み表!$D$59="小学女子","小学",IF(申し込み表!$D$59="中学女子","中学","一般"))</f>
        <v>一般</v>
      </c>
      <c r="D224" s="93" t="s">
        <v>52</v>
      </c>
      <c r="E224" s="93" t="str">
        <f>申し込み表!B109&amp;""</f>
        <v/>
      </c>
      <c r="F224" s="93" t="str">
        <f>申し込み表!C109&amp;""</f>
        <v/>
      </c>
      <c r="G224" s="93" t="str">
        <f>ASC(申し込み表!N109)</f>
        <v/>
      </c>
      <c r="H224" s="93" t="str">
        <f>申し込み表!E109&amp;""</f>
        <v/>
      </c>
      <c r="I224" s="94" t="str">
        <f>申し込み表!G109&amp;""</f>
        <v/>
      </c>
      <c r="J224" s="94" t="str">
        <f>申し込み表!J109&amp;""</f>
        <v/>
      </c>
      <c r="K224" s="94" t="str">
        <f>申し込み表!K109&amp;""</f>
        <v/>
      </c>
    </row>
    <row r="225" spans="1:11" x14ac:dyDescent="0.15">
      <c r="A225" t="str">
        <f t="shared" si="2"/>
        <v/>
      </c>
      <c r="B225" s="93" t="str">
        <f>DBCS(申し込み表!$D$58)</f>
        <v/>
      </c>
      <c r="C225" s="93" t="str">
        <f>IF(申し込み表!$D$59="小学女子","小学",IF(申し込み表!$D$59="中学女子","中学","一般"))</f>
        <v>一般</v>
      </c>
      <c r="D225" s="93" t="s">
        <v>52</v>
      </c>
      <c r="E225" s="93" t="str">
        <f>申し込み表!B110&amp;""</f>
        <v/>
      </c>
      <c r="F225" s="93" t="str">
        <f>申し込み表!C110&amp;""</f>
        <v/>
      </c>
      <c r="G225" s="93" t="str">
        <f>ASC(申し込み表!N110)</f>
        <v/>
      </c>
      <c r="H225" s="93" t="str">
        <f>申し込み表!E110&amp;""</f>
        <v/>
      </c>
      <c r="I225" s="94" t="str">
        <f>申し込み表!G110&amp;""</f>
        <v/>
      </c>
      <c r="J225" s="94" t="str">
        <f>申し込み表!J110&amp;""</f>
        <v/>
      </c>
      <c r="K225" s="94" t="str">
        <f>申し込み表!K110&amp;""</f>
        <v/>
      </c>
    </row>
    <row r="226" spans="1:11" x14ac:dyDescent="0.15">
      <c r="A226" t="str">
        <f t="shared" si="2"/>
        <v/>
      </c>
      <c r="B226" s="93" t="str">
        <f>DBCS(申し込み表!$D$58)</f>
        <v/>
      </c>
      <c r="C226" s="93" t="str">
        <f>IF(申し込み表!$D$59="小学女子","小学",IF(申し込み表!$D$59="中学女子","中学","一般"))</f>
        <v>一般</v>
      </c>
      <c r="D226" s="93" t="s">
        <v>52</v>
      </c>
      <c r="E226" s="93" t="str">
        <f>申し込み表!B66&amp;""</f>
        <v/>
      </c>
      <c r="F226" s="93" t="str">
        <f>申し込み表!C66&amp;""</f>
        <v/>
      </c>
      <c r="G226" s="93" t="str">
        <f>ASC(申し込み表!N66)</f>
        <v/>
      </c>
      <c r="H226" s="93" t="str">
        <f>申し込み表!E66&amp;""</f>
        <v/>
      </c>
      <c r="I226" s="94" t="str">
        <f>申し込み表!G66&amp;""</f>
        <v/>
      </c>
      <c r="J226" s="94" t="str">
        <f>申し込み表!L66&amp;""</f>
        <v/>
      </c>
      <c r="K226" s="94" t="str">
        <f>申し込み表!M66&amp;""</f>
        <v/>
      </c>
    </row>
    <row r="227" spans="1:11" x14ac:dyDescent="0.15">
      <c r="A227" t="str">
        <f t="shared" si="2"/>
        <v/>
      </c>
      <c r="B227" s="93" t="str">
        <f>DBCS(申し込み表!$D$58)</f>
        <v/>
      </c>
      <c r="C227" s="93" t="str">
        <f>IF(申し込み表!$D$59="小学女子","小学",IF(申し込み表!$D$59="中学女子","中学","一般"))</f>
        <v>一般</v>
      </c>
      <c r="D227" s="93" t="s">
        <v>52</v>
      </c>
      <c r="E227" s="93" t="str">
        <f>申し込み表!B67&amp;""</f>
        <v/>
      </c>
      <c r="F227" s="93" t="str">
        <f>申し込み表!C67&amp;""</f>
        <v/>
      </c>
      <c r="G227" s="93" t="str">
        <f>ASC(申し込み表!N67)</f>
        <v/>
      </c>
      <c r="H227" s="93" t="str">
        <f>申し込み表!E67&amp;""</f>
        <v/>
      </c>
      <c r="I227" s="94" t="str">
        <f>申し込み表!G67&amp;""</f>
        <v/>
      </c>
      <c r="J227" s="94" t="str">
        <f>申し込み表!L67&amp;""</f>
        <v/>
      </c>
      <c r="K227" s="94" t="str">
        <f>申し込み表!M67&amp;""</f>
        <v/>
      </c>
    </row>
    <row r="228" spans="1:11" x14ac:dyDescent="0.15">
      <c r="A228" t="str">
        <f t="shared" si="2"/>
        <v/>
      </c>
      <c r="B228" s="93" t="str">
        <f>DBCS(申し込み表!$D$58)</f>
        <v/>
      </c>
      <c r="C228" s="93" t="str">
        <f>IF(申し込み表!$D$59="小学女子","小学",IF(申し込み表!$D$59="中学女子","中学","一般"))</f>
        <v>一般</v>
      </c>
      <c r="D228" s="93" t="s">
        <v>52</v>
      </c>
      <c r="E228" s="93" t="str">
        <f>申し込み表!B68&amp;""</f>
        <v/>
      </c>
      <c r="F228" s="93" t="str">
        <f>申し込み表!C68&amp;""</f>
        <v/>
      </c>
      <c r="G228" s="93" t="str">
        <f>ASC(申し込み表!N68)</f>
        <v/>
      </c>
      <c r="H228" s="93" t="str">
        <f>申し込み表!E68&amp;""</f>
        <v/>
      </c>
      <c r="I228" s="94" t="str">
        <f>申し込み表!G68&amp;""</f>
        <v/>
      </c>
      <c r="J228" s="94" t="str">
        <f>申し込み表!L68&amp;""</f>
        <v/>
      </c>
      <c r="K228" s="94" t="str">
        <f>申し込み表!M68&amp;""</f>
        <v/>
      </c>
    </row>
    <row r="229" spans="1:11" x14ac:dyDescent="0.15">
      <c r="A229" t="str">
        <f t="shared" si="2"/>
        <v/>
      </c>
      <c r="B229" s="93" t="str">
        <f>DBCS(申し込み表!$D$58)</f>
        <v/>
      </c>
      <c r="C229" s="93" t="str">
        <f>IF(申し込み表!$D$59="小学女子","小学",IF(申し込み表!$D$59="中学女子","中学","一般"))</f>
        <v>一般</v>
      </c>
      <c r="D229" s="93" t="s">
        <v>52</v>
      </c>
      <c r="E229" s="93" t="str">
        <f>申し込み表!B69&amp;""</f>
        <v/>
      </c>
      <c r="F229" s="93" t="str">
        <f>申し込み表!C69&amp;""</f>
        <v/>
      </c>
      <c r="G229" s="93" t="str">
        <f>ASC(申し込み表!N69)</f>
        <v/>
      </c>
      <c r="H229" s="93" t="str">
        <f>申し込み表!E69&amp;""</f>
        <v/>
      </c>
      <c r="I229" s="94" t="str">
        <f>申し込み表!G69&amp;""</f>
        <v/>
      </c>
      <c r="J229" s="94" t="str">
        <f>申し込み表!L69&amp;""</f>
        <v/>
      </c>
      <c r="K229" s="94" t="str">
        <f>申し込み表!M69&amp;""</f>
        <v/>
      </c>
    </row>
    <row r="230" spans="1:11" x14ac:dyDescent="0.15">
      <c r="A230" t="str">
        <f t="shared" si="2"/>
        <v/>
      </c>
      <c r="B230" s="93" t="str">
        <f>DBCS(申し込み表!$D$58)</f>
        <v/>
      </c>
      <c r="C230" s="93" t="str">
        <f>IF(申し込み表!$D$59="小学女子","小学",IF(申し込み表!$D$59="中学女子","中学","一般"))</f>
        <v>一般</v>
      </c>
      <c r="D230" s="93" t="s">
        <v>52</v>
      </c>
      <c r="E230" s="93" t="str">
        <f>申し込み表!B70&amp;""</f>
        <v/>
      </c>
      <c r="F230" s="93" t="str">
        <f>申し込み表!C70&amp;""</f>
        <v/>
      </c>
      <c r="G230" s="93" t="str">
        <f>ASC(申し込み表!N70)</f>
        <v/>
      </c>
      <c r="H230" s="93" t="str">
        <f>申し込み表!E70&amp;""</f>
        <v/>
      </c>
      <c r="I230" s="94" t="str">
        <f>申し込み表!G70&amp;""</f>
        <v/>
      </c>
      <c r="J230" s="94" t="str">
        <f>申し込み表!L70&amp;""</f>
        <v/>
      </c>
      <c r="K230" s="94" t="str">
        <f>申し込み表!M70&amp;""</f>
        <v/>
      </c>
    </row>
    <row r="231" spans="1:11" x14ac:dyDescent="0.15">
      <c r="A231" t="str">
        <f t="shared" si="2"/>
        <v/>
      </c>
      <c r="B231" s="93" t="str">
        <f>DBCS(申し込み表!$D$58)</f>
        <v/>
      </c>
      <c r="C231" s="93" t="str">
        <f>IF(申し込み表!$D$59="小学女子","小学",IF(申し込み表!$D$59="中学女子","中学","一般"))</f>
        <v>一般</v>
      </c>
      <c r="D231" s="93" t="s">
        <v>52</v>
      </c>
      <c r="E231" s="93" t="str">
        <f>申し込み表!B71&amp;""</f>
        <v/>
      </c>
      <c r="F231" s="93" t="str">
        <f>申し込み表!C71&amp;""</f>
        <v/>
      </c>
      <c r="G231" s="93" t="str">
        <f>ASC(申し込み表!N71)</f>
        <v/>
      </c>
      <c r="H231" s="93" t="str">
        <f>申し込み表!E71&amp;""</f>
        <v/>
      </c>
      <c r="I231" s="94" t="str">
        <f>申し込み表!G71&amp;""</f>
        <v/>
      </c>
      <c r="J231" s="94" t="str">
        <f>申し込み表!L71&amp;""</f>
        <v/>
      </c>
      <c r="K231" s="94" t="str">
        <f>申し込み表!M71&amp;""</f>
        <v/>
      </c>
    </row>
    <row r="232" spans="1:11" x14ac:dyDescent="0.15">
      <c r="A232" t="str">
        <f t="shared" si="2"/>
        <v/>
      </c>
      <c r="B232" s="93" t="str">
        <f>DBCS(申し込み表!$D$58)</f>
        <v/>
      </c>
      <c r="C232" s="93" t="str">
        <f>IF(申し込み表!$D$59="小学女子","小学",IF(申し込み表!$D$59="中学女子","中学","一般"))</f>
        <v>一般</v>
      </c>
      <c r="D232" s="93" t="s">
        <v>52</v>
      </c>
      <c r="E232" s="93" t="str">
        <f>申し込み表!B72&amp;""</f>
        <v/>
      </c>
      <c r="F232" s="93" t="str">
        <f>申し込み表!C72&amp;""</f>
        <v/>
      </c>
      <c r="G232" s="93" t="str">
        <f>ASC(申し込み表!N72)</f>
        <v/>
      </c>
      <c r="H232" s="93" t="str">
        <f>申し込み表!E72&amp;""</f>
        <v/>
      </c>
      <c r="I232" s="94" t="str">
        <f>申し込み表!G72&amp;""</f>
        <v/>
      </c>
      <c r="J232" s="94" t="str">
        <f>申し込み表!L72&amp;""</f>
        <v/>
      </c>
      <c r="K232" s="94" t="str">
        <f>申し込み表!M72&amp;""</f>
        <v/>
      </c>
    </row>
    <row r="233" spans="1:11" x14ac:dyDescent="0.15">
      <c r="A233" t="str">
        <f t="shared" si="2"/>
        <v/>
      </c>
      <c r="B233" s="93" t="str">
        <f>DBCS(申し込み表!$D$58)</f>
        <v/>
      </c>
      <c r="C233" s="93" t="str">
        <f>IF(申し込み表!$D$59="小学女子","小学",IF(申し込み表!$D$59="中学女子","中学","一般"))</f>
        <v>一般</v>
      </c>
      <c r="D233" s="93" t="s">
        <v>52</v>
      </c>
      <c r="E233" s="93" t="str">
        <f>申し込み表!B73&amp;""</f>
        <v/>
      </c>
      <c r="F233" s="93" t="str">
        <f>申し込み表!C73&amp;""</f>
        <v/>
      </c>
      <c r="G233" s="93" t="str">
        <f>ASC(申し込み表!N73)</f>
        <v/>
      </c>
      <c r="H233" s="93" t="str">
        <f>申し込み表!E73&amp;""</f>
        <v/>
      </c>
      <c r="I233" s="94" t="str">
        <f>申し込み表!G73&amp;""</f>
        <v/>
      </c>
      <c r="J233" s="94" t="str">
        <f>申し込み表!L73&amp;""</f>
        <v/>
      </c>
      <c r="K233" s="94" t="str">
        <f>申し込み表!M73&amp;""</f>
        <v/>
      </c>
    </row>
    <row r="234" spans="1:11" x14ac:dyDescent="0.15">
      <c r="A234" t="str">
        <f t="shared" si="2"/>
        <v/>
      </c>
      <c r="B234" s="93" t="str">
        <f>DBCS(申し込み表!$D$58)</f>
        <v/>
      </c>
      <c r="C234" s="93" t="str">
        <f>IF(申し込み表!$D$59="小学女子","小学",IF(申し込み表!$D$59="中学女子","中学","一般"))</f>
        <v>一般</v>
      </c>
      <c r="D234" s="93" t="s">
        <v>52</v>
      </c>
      <c r="E234" s="93" t="str">
        <f>申し込み表!B74&amp;""</f>
        <v/>
      </c>
      <c r="F234" s="93" t="str">
        <f>申し込み表!C74&amp;""</f>
        <v/>
      </c>
      <c r="G234" s="93" t="str">
        <f>ASC(申し込み表!N74)</f>
        <v/>
      </c>
      <c r="H234" s="93" t="str">
        <f>申し込み表!E74&amp;""</f>
        <v/>
      </c>
      <c r="I234" s="94" t="str">
        <f>申し込み表!G74&amp;""</f>
        <v/>
      </c>
      <c r="J234" s="94" t="str">
        <f>申し込み表!L74&amp;""</f>
        <v/>
      </c>
      <c r="K234" s="94" t="str">
        <f>申し込み表!M74&amp;""</f>
        <v/>
      </c>
    </row>
    <row r="235" spans="1:11" x14ac:dyDescent="0.15">
      <c r="A235" t="str">
        <f t="shared" si="2"/>
        <v/>
      </c>
      <c r="B235" s="93" t="str">
        <f>DBCS(申し込み表!$D$58)</f>
        <v/>
      </c>
      <c r="C235" s="93" t="str">
        <f>IF(申し込み表!$D$59="小学女子","小学",IF(申し込み表!$D$59="中学女子","中学","一般"))</f>
        <v>一般</v>
      </c>
      <c r="D235" s="93" t="s">
        <v>52</v>
      </c>
      <c r="E235" s="93" t="str">
        <f>申し込み表!B75&amp;""</f>
        <v/>
      </c>
      <c r="F235" s="93" t="str">
        <f>申し込み表!C75&amp;""</f>
        <v/>
      </c>
      <c r="G235" s="93" t="str">
        <f>ASC(申し込み表!N75)</f>
        <v/>
      </c>
      <c r="H235" s="93" t="str">
        <f>申し込み表!E75&amp;""</f>
        <v/>
      </c>
      <c r="I235" s="94" t="str">
        <f>申し込み表!G75&amp;""</f>
        <v/>
      </c>
      <c r="J235" s="94" t="str">
        <f>申し込み表!L75&amp;""</f>
        <v/>
      </c>
      <c r="K235" s="94" t="str">
        <f>申し込み表!M75&amp;""</f>
        <v/>
      </c>
    </row>
    <row r="236" spans="1:11" x14ac:dyDescent="0.15">
      <c r="A236" t="str">
        <f t="shared" si="2"/>
        <v/>
      </c>
      <c r="B236" s="93" t="str">
        <f>DBCS(申し込み表!$D$58)</f>
        <v/>
      </c>
      <c r="C236" s="93" t="str">
        <f>IF(申し込み表!$D$59="小学女子","小学",IF(申し込み表!$D$59="中学女子","中学","一般"))</f>
        <v>一般</v>
      </c>
      <c r="D236" s="93" t="s">
        <v>52</v>
      </c>
      <c r="E236" s="93" t="str">
        <f>申し込み表!B76&amp;""</f>
        <v/>
      </c>
      <c r="F236" s="93" t="str">
        <f>申し込み表!C76&amp;""</f>
        <v/>
      </c>
      <c r="G236" s="93" t="str">
        <f>ASC(申し込み表!N76)</f>
        <v/>
      </c>
      <c r="H236" s="93" t="str">
        <f>申し込み表!E76&amp;""</f>
        <v/>
      </c>
      <c r="I236" s="94" t="str">
        <f>申し込み表!G76&amp;""</f>
        <v/>
      </c>
      <c r="J236" s="94" t="str">
        <f>申し込み表!L76&amp;""</f>
        <v/>
      </c>
      <c r="K236" s="94" t="str">
        <f>申し込み表!M76&amp;""</f>
        <v/>
      </c>
    </row>
    <row r="237" spans="1:11" x14ac:dyDescent="0.15">
      <c r="A237" t="str">
        <f t="shared" si="2"/>
        <v/>
      </c>
      <c r="B237" s="93" t="str">
        <f>DBCS(申し込み表!$D$58)</f>
        <v/>
      </c>
      <c r="C237" s="93" t="str">
        <f>IF(申し込み表!$D$59="小学女子","小学",IF(申し込み表!$D$59="中学女子","中学","一般"))</f>
        <v>一般</v>
      </c>
      <c r="D237" s="93" t="s">
        <v>52</v>
      </c>
      <c r="E237" s="93" t="str">
        <f>申し込み表!B77&amp;""</f>
        <v/>
      </c>
      <c r="F237" s="93" t="str">
        <f>申し込み表!C77&amp;""</f>
        <v/>
      </c>
      <c r="G237" s="93" t="str">
        <f>ASC(申し込み表!N77)</f>
        <v/>
      </c>
      <c r="H237" s="93" t="str">
        <f>申し込み表!E77&amp;""</f>
        <v/>
      </c>
      <c r="I237" s="94" t="str">
        <f>申し込み表!G77&amp;""</f>
        <v/>
      </c>
      <c r="J237" s="94" t="str">
        <f>申し込み表!L77&amp;""</f>
        <v/>
      </c>
      <c r="K237" s="94" t="str">
        <f>申し込み表!M77&amp;""</f>
        <v/>
      </c>
    </row>
    <row r="238" spans="1:11" x14ac:dyDescent="0.15">
      <c r="A238" t="str">
        <f t="shared" si="2"/>
        <v/>
      </c>
      <c r="B238" s="93" t="str">
        <f>DBCS(申し込み表!$D$58)</f>
        <v/>
      </c>
      <c r="C238" s="93" t="str">
        <f>IF(申し込み表!$D$59="小学女子","小学",IF(申し込み表!$D$59="中学女子","中学","一般"))</f>
        <v>一般</v>
      </c>
      <c r="D238" s="93" t="s">
        <v>52</v>
      </c>
      <c r="E238" s="93" t="str">
        <f>申し込み表!B78&amp;""</f>
        <v/>
      </c>
      <c r="F238" s="93" t="str">
        <f>申し込み表!C78&amp;""</f>
        <v/>
      </c>
      <c r="G238" s="93" t="str">
        <f>ASC(申し込み表!N78)</f>
        <v/>
      </c>
      <c r="H238" s="93" t="str">
        <f>申し込み表!E78&amp;""</f>
        <v/>
      </c>
      <c r="I238" s="94" t="str">
        <f>申し込み表!G78&amp;""</f>
        <v/>
      </c>
      <c r="J238" s="94" t="str">
        <f>申し込み表!L78&amp;""</f>
        <v/>
      </c>
      <c r="K238" s="94" t="str">
        <f>申し込み表!M78&amp;""</f>
        <v/>
      </c>
    </row>
    <row r="239" spans="1:11" x14ac:dyDescent="0.15">
      <c r="A239" t="str">
        <f t="shared" si="2"/>
        <v/>
      </c>
      <c r="B239" s="93" t="str">
        <f>DBCS(申し込み表!$D$58)</f>
        <v/>
      </c>
      <c r="C239" s="93" t="str">
        <f>IF(申し込み表!$D$59="小学女子","小学",IF(申し込み表!$D$59="中学女子","中学","一般"))</f>
        <v>一般</v>
      </c>
      <c r="D239" s="93" t="s">
        <v>52</v>
      </c>
      <c r="E239" s="93" t="str">
        <f>申し込み表!B79&amp;""</f>
        <v/>
      </c>
      <c r="F239" s="93" t="str">
        <f>申し込み表!C79&amp;""</f>
        <v/>
      </c>
      <c r="G239" s="93" t="str">
        <f>ASC(申し込み表!N79)</f>
        <v/>
      </c>
      <c r="H239" s="93" t="str">
        <f>申し込み表!E79&amp;""</f>
        <v/>
      </c>
      <c r="I239" s="94" t="str">
        <f>申し込み表!G79&amp;""</f>
        <v/>
      </c>
      <c r="J239" s="94" t="str">
        <f>申し込み表!L79&amp;""</f>
        <v/>
      </c>
      <c r="K239" s="94" t="str">
        <f>申し込み表!M79&amp;""</f>
        <v/>
      </c>
    </row>
    <row r="240" spans="1:11" x14ac:dyDescent="0.15">
      <c r="A240" t="str">
        <f t="shared" si="2"/>
        <v/>
      </c>
      <c r="B240" s="93" t="str">
        <f>DBCS(申し込み表!$D$58)</f>
        <v/>
      </c>
      <c r="C240" s="93" t="str">
        <f>IF(申し込み表!$D$59="小学女子","小学",IF(申し込み表!$D$59="中学女子","中学","一般"))</f>
        <v>一般</v>
      </c>
      <c r="D240" s="93" t="s">
        <v>52</v>
      </c>
      <c r="E240" s="93" t="str">
        <f>申し込み表!B80&amp;""</f>
        <v/>
      </c>
      <c r="F240" s="93" t="str">
        <f>申し込み表!C80&amp;""</f>
        <v/>
      </c>
      <c r="G240" s="93" t="str">
        <f>ASC(申し込み表!N80)</f>
        <v/>
      </c>
      <c r="H240" s="93" t="str">
        <f>申し込み表!E80&amp;""</f>
        <v/>
      </c>
      <c r="I240" s="94" t="str">
        <f>申し込み表!G80&amp;""</f>
        <v/>
      </c>
      <c r="J240" s="94" t="str">
        <f>申し込み表!L80&amp;""</f>
        <v/>
      </c>
      <c r="K240" s="94" t="str">
        <f>申し込み表!M80&amp;""</f>
        <v/>
      </c>
    </row>
    <row r="241" spans="1:11" x14ac:dyDescent="0.15">
      <c r="A241" t="str">
        <f t="shared" si="2"/>
        <v/>
      </c>
      <c r="B241" s="93" t="str">
        <f>DBCS(申し込み表!$D$58)</f>
        <v/>
      </c>
      <c r="C241" s="93" t="str">
        <f>IF(申し込み表!$D$59="小学女子","小学",IF(申し込み表!$D$59="中学女子","中学","一般"))</f>
        <v>一般</v>
      </c>
      <c r="D241" s="93" t="s">
        <v>52</v>
      </c>
      <c r="E241" s="93" t="str">
        <f>申し込み表!B81&amp;""</f>
        <v/>
      </c>
      <c r="F241" s="93" t="str">
        <f>申し込み表!C81&amp;""</f>
        <v/>
      </c>
      <c r="G241" s="93" t="str">
        <f>ASC(申し込み表!N81)</f>
        <v/>
      </c>
      <c r="H241" s="93" t="str">
        <f>申し込み表!E81&amp;""</f>
        <v/>
      </c>
      <c r="I241" s="94" t="str">
        <f>申し込み表!G81&amp;""</f>
        <v/>
      </c>
      <c r="J241" s="94" t="str">
        <f>申し込み表!L81&amp;""</f>
        <v/>
      </c>
      <c r="K241" s="94" t="str">
        <f>申し込み表!M81&amp;""</f>
        <v/>
      </c>
    </row>
    <row r="242" spans="1:11" x14ac:dyDescent="0.15">
      <c r="A242" t="str">
        <f t="shared" si="2"/>
        <v/>
      </c>
      <c r="B242" s="93" t="str">
        <f>DBCS(申し込み表!$D$58)</f>
        <v/>
      </c>
      <c r="C242" s="93" t="str">
        <f>IF(申し込み表!$D$59="小学女子","小学",IF(申し込み表!$D$59="中学女子","中学","一般"))</f>
        <v>一般</v>
      </c>
      <c r="D242" s="93" t="s">
        <v>52</v>
      </c>
      <c r="E242" s="93" t="str">
        <f>申し込み表!B82&amp;""</f>
        <v/>
      </c>
      <c r="F242" s="93" t="str">
        <f>申し込み表!C82&amp;""</f>
        <v/>
      </c>
      <c r="G242" s="93" t="str">
        <f>ASC(申し込み表!N82)</f>
        <v/>
      </c>
      <c r="H242" s="93" t="str">
        <f>申し込み表!E82&amp;""</f>
        <v/>
      </c>
      <c r="I242" s="94" t="str">
        <f>申し込み表!G82&amp;""</f>
        <v/>
      </c>
      <c r="J242" s="94" t="str">
        <f>申し込み表!L82&amp;""</f>
        <v/>
      </c>
      <c r="K242" s="94" t="str">
        <f>申し込み表!M82&amp;""</f>
        <v/>
      </c>
    </row>
    <row r="243" spans="1:11" x14ac:dyDescent="0.15">
      <c r="A243" t="str">
        <f t="shared" si="2"/>
        <v/>
      </c>
      <c r="B243" s="93" t="str">
        <f>DBCS(申し込み表!$D$58)</f>
        <v/>
      </c>
      <c r="C243" s="93" t="str">
        <f>IF(申し込み表!$D$59="小学女子","小学",IF(申し込み表!$D$59="中学女子","中学","一般"))</f>
        <v>一般</v>
      </c>
      <c r="D243" s="93" t="s">
        <v>52</v>
      </c>
      <c r="E243" s="93" t="str">
        <f>申し込み表!B83&amp;""</f>
        <v/>
      </c>
      <c r="F243" s="93" t="str">
        <f>申し込み表!C83&amp;""</f>
        <v/>
      </c>
      <c r="G243" s="93" t="str">
        <f>ASC(申し込み表!N83)</f>
        <v/>
      </c>
      <c r="H243" s="93" t="str">
        <f>申し込み表!E83&amp;""</f>
        <v/>
      </c>
      <c r="I243" s="94" t="str">
        <f>申し込み表!G83&amp;""</f>
        <v/>
      </c>
      <c r="J243" s="94" t="str">
        <f>申し込み表!L83&amp;""</f>
        <v/>
      </c>
      <c r="K243" s="94" t="str">
        <f>申し込み表!M83&amp;""</f>
        <v/>
      </c>
    </row>
    <row r="244" spans="1:11" x14ac:dyDescent="0.15">
      <c r="A244" t="str">
        <f t="shared" si="2"/>
        <v/>
      </c>
      <c r="B244" s="93" t="str">
        <f>DBCS(申し込み表!$D$58)</f>
        <v/>
      </c>
      <c r="C244" s="93" t="str">
        <f>IF(申し込み表!$D$59="小学女子","小学",IF(申し込み表!$D$59="中学女子","中学","一般"))</f>
        <v>一般</v>
      </c>
      <c r="D244" s="93" t="s">
        <v>52</v>
      </c>
      <c r="E244" s="93" t="str">
        <f>申し込み表!B84&amp;""</f>
        <v/>
      </c>
      <c r="F244" s="93" t="str">
        <f>申し込み表!C84&amp;""</f>
        <v/>
      </c>
      <c r="G244" s="93" t="str">
        <f>ASC(申し込み表!N84)</f>
        <v/>
      </c>
      <c r="H244" s="93" t="str">
        <f>申し込み表!E84&amp;""</f>
        <v/>
      </c>
      <c r="I244" s="94" t="str">
        <f>申し込み表!G84&amp;""</f>
        <v/>
      </c>
      <c r="J244" s="94" t="str">
        <f>申し込み表!L84&amp;""</f>
        <v/>
      </c>
      <c r="K244" s="94" t="str">
        <f>申し込み表!M84&amp;""</f>
        <v/>
      </c>
    </row>
    <row r="245" spans="1:11" x14ac:dyDescent="0.15">
      <c r="A245" t="str">
        <f t="shared" si="2"/>
        <v/>
      </c>
      <c r="B245" s="93" t="str">
        <f>DBCS(申し込み表!$D$58)</f>
        <v/>
      </c>
      <c r="C245" s="93" t="str">
        <f>IF(申し込み表!$D$59="小学女子","小学",IF(申し込み表!$D$59="中学女子","中学","一般"))</f>
        <v>一般</v>
      </c>
      <c r="D245" s="93" t="s">
        <v>52</v>
      </c>
      <c r="E245" s="93" t="str">
        <f>申し込み表!B85&amp;""</f>
        <v/>
      </c>
      <c r="F245" s="93" t="str">
        <f>申し込み表!C85&amp;""</f>
        <v/>
      </c>
      <c r="G245" s="93" t="str">
        <f>ASC(申し込み表!N85)</f>
        <v/>
      </c>
      <c r="H245" s="93" t="str">
        <f>申し込み表!E85&amp;""</f>
        <v/>
      </c>
      <c r="I245" s="94" t="str">
        <f>申し込み表!G85&amp;""</f>
        <v/>
      </c>
      <c r="J245" s="94" t="str">
        <f>申し込み表!L85&amp;""</f>
        <v/>
      </c>
      <c r="K245" s="94" t="str">
        <f>申し込み表!M85&amp;""</f>
        <v/>
      </c>
    </row>
    <row r="246" spans="1:11" x14ac:dyDescent="0.15">
      <c r="A246" t="str">
        <f t="shared" ref="A246:A270" si="3">IF(J246="","","o")</f>
        <v/>
      </c>
      <c r="B246" s="93" t="str">
        <f>DBCS(申し込み表!$D$58)</f>
        <v/>
      </c>
      <c r="C246" s="93" t="str">
        <f>IF(申し込み表!$D$59="小学女子","小学",IF(申し込み表!$D$59="中学女子","中学","一般"))</f>
        <v>一般</v>
      </c>
      <c r="D246" s="93" t="s">
        <v>52</v>
      </c>
      <c r="E246" s="93" t="str">
        <f>申し込み表!B86&amp;""</f>
        <v/>
      </c>
      <c r="F246" s="93" t="str">
        <f>申し込み表!C86&amp;""</f>
        <v/>
      </c>
      <c r="G246" s="93" t="str">
        <f>ASC(申し込み表!N86)</f>
        <v/>
      </c>
      <c r="H246" s="93" t="str">
        <f>申し込み表!E86&amp;""</f>
        <v/>
      </c>
      <c r="I246" s="94" t="str">
        <f>申し込み表!G86&amp;""</f>
        <v/>
      </c>
      <c r="J246" s="94" t="str">
        <f>申し込み表!L86&amp;""</f>
        <v/>
      </c>
      <c r="K246" s="94" t="str">
        <f>申し込み表!M86&amp;""</f>
        <v/>
      </c>
    </row>
    <row r="247" spans="1:11" x14ac:dyDescent="0.15">
      <c r="A247" t="str">
        <f t="shared" si="3"/>
        <v/>
      </c>
      <c r="B247" s="93" t="str">
        <f>DBCS(申し込み表!$D$58)</f>
        <v/>
      </c>
      <c r="C247" s="93" t="str">
        <f>IF(申し込み表!$D$59="小学女子","小学",IF(申し込み表!$D$59="中学女子","中学","一般"))</f>
        <v>一般</v>
      </c>
      <c r="D247" s="93" t="s">
        <v>52</v>
      </c>
      <c r="E247" s="93" t="str">
        <f>申し込み表!B87&amp;""</f>
        <v/>
      </c>
      <c r="F247" s="93" t="str">
        <f>申し込み表!C87&amp;""</f>
        <v/>
      </c>
      <c r="G247" s="93" t="str">
        <f>ASC(申し込み表!N87)</f>
        <v/>
      </c>
      <c r="H247" s="93" t="str">
        <f>申し込み表!E87&amp;""</f>
        <v/>
      </c>
      <c r="I247" s="94" t="str">
        <f>申し込み表!G87&amp;""</f>
        <v/>
      </c>
      <c r="J247" s="94" t="str">
        <f>申し込み表!L87&amp;""</f>
        <v/>
      </c>
      <c r="K247" s="94" t="str">
        <f>申し込み表!M87&amp;""</f>
        <v/>
      </c>
    </row>
    <row r="248" spans="1:11" x14ac:dyDescent="0.15">
      <c r="A248" t="str">
        <f t="shared" si="3"/>
        <v/>
      </c>
      <c r="B248" s="93" t="str">
        <f>DBCS(申し込み表!$D$58)</f>
        <v/>
      </c>
      <c r="C248" s="93" t="str">
        <f>IF(申し込み表!$D$59="小学女子","小学",IF(申し込み表!$D$59="中学女子","中学","一般"))</f>
        <v>一般</v>
      </c>
      <c r="D248" s="93" t="s">
        <v>52</v>
      </c>
      <c r="E248" s="93" t="str">
        <f>申し込み表!B88&amp;""</f>
        <v/>
      </c>
      <c r="F248" s="93" t="str">
        <f>申し込み表!C88&amp;""</f>
        <v/>
      </c>
      <c r="G248" s="93" t="str">
        <f>ASC(申し込み表!N88)</f>
        <v/>
      </c>
      <c r="H248" s="93" t="str">
        <f>申し込み表!E88&amp;""</f>
        <v/>
      </c>
      <c r="I248" s="94" t="str">
        <f>申し込み表!G88&amp;""</f>
        <v/>
      </c>
      <c r="J248" s="94" t="str">
        <f>申し込み表!L88&amp;""</f>
        <v/>
      </c>
      <c r="K248" s="94" t="str">
        <f>申し込み表!M88&amp;""</f>
        <v/>
      </c>
    </row>
    <row r="249" spans="1:11" x14ac:dyDescent="0.15">
      <c r="A249" t="str">
        <f t="shared" si="3"/>
        <v/>
      </c>
      <c r="B249" s="93" t="str">
        <f>DBCS(申し込み表!$D$58)</f>
        <v/>
      </c>
      <c r="C249" s="93" t="str">
        <f>IF(申し込み表!$D$59="小学女子","小学",IF(申し込み表!$D$59="中学女子","中学","一般"))</f>
        <v>一般</v>
      </c>
      <c r="D249" s="93" t="s">
        <v>52</v>
      </c>
      <c r="E249" s="93" t="str">
        <f>申し込み表!B89&amp;""</f>
        <v/>
      </c>
      <c r="F249" s="93" t="str">
        <f>申し込み表!C89&amp;""</f>
        <v/>
      </c>
      <c r="G249" s="93" t="str">
        <f>ASC(申し込み表!N89)</f>
        <v/>
      </c>
      <c r="H249" s="93" t="str">
        <f>申し込み表!E89&amp;""</f>
        <v/>
      </c>
      <c r="I249" s="94" t="str">
        <f>申し込み表!G89&amp;""</f>
        <v/>
      </c>
      <c r="J249" s="94" t="str">
        <f>申し込み表!L89&amp;""</f>
        <v/>
      </c>
      <c r="K249" s="94" t="str">
        <f>申し込み表!M89&amp;""</f>
        <v/>
      </c>
    </row>
    <row r="250" spans="1:11" x14ac:dyDescent="0.15">
      <c r="A250" t="str">
        <f t="shared" si="3"/>
        <v/>
      </c>
      <c r="B250" s="93" t="str">
        <f>DBCS(申し込み表!$D$58)</f>
        <v/>
      </c>
      <c r="C250" s="93" t="str">
        <f>IF(申し込み表!$D$59="小学女子","小学",IF(申し込み表!$D$59="中学女子","中学","一般"))</f>
        <v>一般</v>
      </c>
      <c r="D250" s="93" t="s">
        <v>52</v>
      </c>
      <c r="E250" s="93" t="str">
        <f>申し込み表!B90&amp;""</f>
        <v/>
      </c>
      <c r="F250" s="93" t="str">
        <f>申し込み表!C90&amp;""</f>
        <v/>
      </c>
      <c r="G250" s="93" t="str">
        <f>ASC(申し込み表!N90)</f>
        <v/>
      </c>
      <c r="H250" s="93" t="str">
        <f>申し込み表!E90&amp;""</f>
        <v/>
      </c>
      <c r="I250" s="94" t="str">
        <f>申し込み表!G90&amp;""</f>
        <v/>
      </c>
      <c r="J250" s="94" t="str">
        <f>申し込み表!L90&amp;""</f>
        <v/>
      </c>
      <c r="K250" s="94" t="str">
        <f>申し込み表!M90&amp;""</f>
        <v/>
      </c>
    </row>
    <row r="251" spans="1:11" x14ac:dyDescent="0.15">
      <c r="A251" t="str">
        <f t="shared" si="3"/>
        <v/>
      </c>
      <c r="B251" s="93" t="str">
        <f>DBCS(申し込み表!$D$58)</f>
        <v/>
      </c>
      <c r="C251" s="93" t="str">
        <f>IF(申し込み表!$D$59="小学女子","小学",IF(申し込み表!$D$59="中学女子","中学","一般"))</f>
        <v>一般</v>
      </c>
      <c r="D251" s="93" t="s">
        <v>52</v>
      </c>
      <c r="E251" s="93" t="str">
        <f>申し込み表!B91&amp;""</f>
        <v/>
      </c>
      <c r="F251" s="93" t="str">
        <f>申し込み表!C91&amp;""</f>
        <v/>
      </c>
      <c r="G251" s="93" t="str">
        <f>ASC(申し込み表!N91)</f>
        <v/>
      </c>
      <c r="H251" s="93" t="str">
        <f>申し込み表!E91&amp;""</f>
        <v/>
      </c>
      <c r="I251" s="94" t="str">
        <f>申し込み表!G91&amp;""</f>
        <v/>
      </c>
      <c r="J251" s="94" t="str">
        <f>申し込み表!L91&amp;""</f>
        <v/>
      </c>
      <c r="K251" s="94" t="str">
        <f>申し込み表!M91&amp;""</f>
        <v/>
      </c>
    </row>
    <row r="252" spans="1:11" x14ac:dyDescent="0.15">
      <c r="A252" t="str">
        <f t="shared" si="3"/>
        <v/>
      </c>
      <c r="B252" s="93" t="str">
        <f>DBCS(申し込み表!$D$58)</f>
        <v/>
      </c>
      <c r="C252" s="93" t="str">
        <f>IF(申し込み表!$D$59="小学女子","小学",IF(申し込み表!$D$59="中学女子","中学","一般"))</f>
        <v>一般</v>
      </c>
      <c r="D252" s="93" t="s">
        <v>52</v>
      </c>
      <c r="E252" s="93" t="str">
        <f>申し込み表!B92&amp;""</f>
        <v/>
      </c>
      <c r="F252" s="93" t="str">
        <f>申し込み表!C92&amp;""</f>
        <v/>
      </c>
      <c r="G252" s="93" t="str">
        <f>ASC(申し込み表!N92)</f>
        <v/>
      </c>
      <c r="H252" s="93" t="str">
        <f>申し込み表!E92&amp;""</f>
        <v/>
      </c>
      <c r="I252" s="94" t="str">
        <f>申し込み表!G92&amp;""</f>
        <v/>
      </c>
      <c r="J252" s="94" t="str">
        <f>申し込み表!L92&amp;""</f>
        <v/>
      </c>
      <c r="K252" s="94" t="str">
        <f>申し込み表!M92&amp;""</f>
        <v/>
      </c>
    </row>
    <row r="253" spans="1:11" x14ac:dyDescent="0.15">
      <c r="A253" t="str">
        <f t="shared" si="3"/>
        <v/>
      </c>
      <c r="B253" s="93" t="str">
        <f>DBCS(申し込み表!$D$58)</f>
        <v/>
      </c>
      <c r="C253" s="93" t="str">
        <f>IF(申し込み表!$D$59="小学女子","小学",IF(申し込み表!$D$59="中学女子","中学","一般"))</f>
        <v>一般</v>
      </c>
      <c r="D253" s="93" t="s">
        <v>52</v>
      </c>
      <c r="E253" s="93" t="str">
        <f>申し込み表!B93&amp;""</f>
        <v/>
      </c>
      <c r="F253" s="93" t="str">
        <f>申し込み表!C93&amp;""</f>
        <v/>
      </c>
      <c r="G253" s="93" t="str">
        <f>ASC(申し込み表!N93)</f>
        <v/>
      </c>
      <c r="H253" s="93" t="str">
        <f>申し込み表!E93&amp;""</f>
        <v/>
      </c>
      <c r="I253" s="94" t="str">
        <f>申し込み表!G93&amp;""</f>
        <v/>
      </c>
      <c r="J253" s="94" t="str">
        <f>申し込み表!L93&amp;""</f>
        <v/>
      </c>
      <c r="K253" s="94" t="str">
        <f>申し込み表!M93&amp;""</f>
        <v/>
      </c>
    </row>
    <row r="254" spans="1:11" x14ac:dyDescent="0.15">
      <c r="A254" t="str">
        <f t="shared" si="3"/>
        <v/>
      </c>
      <c r="B254" s="93" t="str">
        <f>DBCS(申し込み表!$D$58)</f>
        <v/>
      </c>
      <c r="C254" s="93" t="str">
        <f>IF(申し込み表!$D$59="小学女子","小学",IF(申し込み表!$D$59="中学女子","中学","一般"))</f>
        <v>一般</v>
      </c>
      <c r="D254" s="93" t="s">
        <v>52</v>
      </c>
      <c r="E254" s="93" t="str">
        <f>申し込み表!B94&amp;""</f>
        <v/>
      </c>
      <c r="F254" s="93" t="str">
        <f>申し込み表!C94&amp;""</f>
        <v/>
      </c>
      <c r="G254" s="93" t="str">
        <f>ASC(申し込み表!N94)</f>
        <v/>
      </c>
      <c r="H254" s="93" t="str">
        <f>申し込み表!E94&amp;""</f>
        <v/>
      </c>
      <c r="I254" s="94" t="str">
        <f>申し込み表!G94&amp;""</f>
        <v/>
      </c>
      <c r="J254" s="94" t="str">
        <f>申し込み表!L94&amp;""</f>
        <v/>
      </c>
      <c r="K254" s="94" t="str">
        <f>申し込み表!M94&amp;""</f>
        <v/>
      </c>
    </row>
    <row r="255" spans="1:11" x14ac:dyDescent="0.15">
      <c r="A255" t="str">
        <f t="shared" si="3"/>
        <v/>
      </c>
      <c r="B255" s="93" t="str">
        <f>DBCS(申し込み表!$D$58)</f>
        <v/>
      </c>
      <c r="C255" s="93" t="str">
        <f>IF(申し込み表!$D$59="小学女子","小学",IF(申し込み表!$D$59="中学女子","中学","一般"))</f>
        <v>一般</v>
      </c>
      <c r="D255" s="93" t="s">
        <v>52</v>
      </c>
      <c r="E255" s="93" t="str">
        <f>申し込み表!B95&amp;""</f>
        <v/>
      </c>
      <c r="F255" s="93" t="str">
        <f>申し込み表!C95&amp;""</f>
        <v/>
      </c>
      <c r="G255" s="93" t="str">
        <f>ASC(申し込み表!N95)</f>
        <v/>
      </c>
      <c r="H255" s="93" t="str">
        <f>申し込み表!E95&amp;""</f>
        <v/>
      </c>
      <c r="I255" s="94" t="str">
        <f>申し込み表!G95&amp;""</f>
        <v/>
      </c>
      <c r="J255" s="94" t="str">
        <f>申し込み表!L95&amp;""</f>
        <v/>
      </c>
      <c r="K255" s="94" t="str">
        <f>申し込み表!M95&amp;""</f>
        <v/>
      </c>
    </row>
    <row r="256" spans="1:11" x14ac:dyDescent="0.15">
      <c r="A256" t="str">
        <f t="shared" si="3"/>
        <v/>
      </c>
      <c r="B256" s="93" t="str">
        <f>DBCS(申し込み表!$D$58)</f>
        <v/>
      </c>
      <c r="C256" s="93" t="str">
        <f>IF(申し込み表!$D$59="小学女子","小学",IF(申し込み表!$D$59="中学女子","中学","一般"))</f>
        <v>一般</v>
      </c>
      <c r="D256" s="93" t="s">
        <v>52</v>
      </c>
      <c r="E256" s="93" t="str">
        <f>申し込み表!B96&amp;""</f>
        <v/>
      </c>
      <c r="F256" s="93" t="str">
        <f>申し込み表!C96&amp;""</f>
        <v/>
      </c>
      <c r="G256" s="93" t="str">
        <f>ASC(申し込み表!N96)</f>
        <v/>
      </c>
      <c r="H256" s="93" t="str">
        <f>申し込み表!E96&amp;""</f>
        <v/>
      </c>
      <c r="I256" s="94" t="str">
        <f>申し込み表!G96&amp;""</f>
        <v/>
      </c>
      <c r="J256" s="94" t="str">
        <f>申し込み表!L96&amp;""</f>
        <v/>
      </c>
      <c r="K256" s="94" t="str">
        <f>申し込み表!M96&amp;""</f>
        <v/>
      </c>
    </row>
    <row r="257" spans="1:11" x14ac:dyDescent="0.15">
      <c r="A257" t="str">
        <f t="shared" si="3"/>
        <v/>
      </c>
      <c r="B257" s="93" t="str">
        <f>DBCS(申し込み表!$D$58)</f>
        <v/>
      </c>
      <c r="C257" s="93" t="str">
        <f>IF(申し込み表!$D$59="小学女子","小学",IF(申し込み表!$D$59="中学女子","中学","一般"))</f>
        <v>一般</v>
      </c>
      <c r="D257" s="93" t="s">
        <v>52</v>
      </c>
      <c r="E257" s="93" t="str">
        <f>申し込み表!B97&amp;""</f>
        <v/>
      </c>
      <c r="F257" s="93" t="str">
        <f>申し込み表!C97&amp;""</f>
        <v/>
      </c>
      <c r="G257" s="93" t="str">
        <f>ASC(申し込み表!N97)</f>
        <v/>
      </c>
      <c r="H257" s="93" t="str">
        <f>申し込み表!E97&amp;""</f>
        <v/>
      </c>
      <c r="I257" s="94" t="str">
        <f>申し込み表!G97&amp;""</f>
        <v/>
      </c>
      <c r="J257" s="94" t="str">
        <f>申し込み表!L97&amp;""</f>
        <v/>
      </c>
      <c r="K257" s="94" t="str">
        <f>申し込み表!M97&amp;""</f>
        <v/>
      </c>
    </row>
    <row r="258" spans="1:11" x14ac:dyDescent="0.15">
      <c r="A258" t="str">
        <f t="shared" si="3"/>
        <v/>
      </c>
      <c r="B258" s="93" t="str">
        <f>DBCS(申し込み表!$D$58)</f>
        <v/>
      </c>
      <c r="C258" s="93" t="str">
        <f>IF(申し込み表!$D$59="小学女子","小学",IF(申し込み表!$D$59="中学女子","中学","一般"))</f>
        <v>一般</v>
      </c>
      <c r="D258" s="93" t="s">
        <v>52</v>
      </c>
      <c r="E258" s="93" t="str">
        <f>申し込み表!B98&amp;""</f>
        <v/>
      </c>
      <c r="F258" s="93" t="str">
        <f>申し込み表!C98&amp;""</f>
        <v/>
      </c>
      <c r="G258" s="93" t="str">
        <f>ASC(申し込み表!N98)</f>
        <v/>
      </c>
      <c r="H258" s="93" t="str">
        <f>申し込み表!E98&amp;""</f>
        <v/>
      </c>
      <c r="I258" s="94" t="str">
        <f>申し込み表!G98&amp;""</f>
        <v/>
      </c>
      <c r="J258" s="94" t="str">
        <f>申し込み表!L98&amp;""</f>
        <v/>
      </c>
      <c r="K258" s="94" t="str">
        <f>申し込み表!M98&amp;""</f>
        <v/>
      </c>
    </row>
    <row r="259" spans="1:11" x14ac:dyDescent="0.15">
      <c r="A259" t="str">
        <f t="shared" si="3"/>
        <v/>
      </c>
      <c r="B259" s="93" t="str">
        <f>DBCS(申し込み表!$D$58)</f>
        <v/>
      </c>
      <c r="C259" s="93" t="str">
        <f>IF(申し込み表!$D$59="小学女子","小学",IF(申し込み表!$D$59="中学女子","中学","一般"))</f>
        <v>一般</v>
      </c>
      <c r="D259" s="93" t="s">
        <v>52</v>
      </c>
      <c r="E259" s="93" t="str">
        <f>申し込み表!B99&amp;""</f>
        <v/>
      </c>
      <c r="F259" s="93" t="str">
        <f>申し込み表!C99&amp;""</f>
        <v/>
      </c>
      <c r="G259" s="93" t="str">
        <f>ASC(申し込み表!N99)</f>
        <v/>
      </c>
      <c r="H259" s="93" t="str">
        <f>申し込み表!E99&amp;""</f>
        <v/>
      </c>
      <c r="I259" s="94" t="str">
        <f>申し込み表!G99&amp;""</f>
        <v/>
      </c>
      <c r="J259" s="94" t="str">
        <f>申し込み表!L99&amp;""</f>
        <v/>
      </c>
      <c r="K259" s="94" t="str">
        <f>申し込み表!M99&amp;""</f>
        <v/>
      </c>
    </row>
    <row r="260" spans="1:11" x14ac:dyDescent="0.15">
      <c r="A260" t="str">
        <f t="shared" si="3"/>
        <v/>
      </c>
      <c r="B260" s="93" t="str">
        <f>DBCS(申し込み表!$D$58)</f>
        <v/>
      </c>
      <c r="C260" s="93" t="str">
        <f>IF(申し込み表!$D$59="小学女子","小学",IF(申し込み表!$D$59="中学女子","中学","一般"))</f>
        <v>一般</v>
      </c>
      <c r="D260" s="93" t="s">
        <v>52</v>
      </c>
      <c r="E260" s="93" t="str">
        <f>申し込み表!B100&amp;""</f>
        <v/>
      </c>
      <c r="F260" s="93" t="str">
        <f>申し込み表!C100&amp;""</f>
        <v/>
      </c>
      <c r="G260" s="93" t="str">
        <f>ASC(申し込み表!N100)</f>
        <v/>
      </c>
      <c r="H260" s="93" t="str">
        <f>申し込み表!E100&amp;""</f>
        <v/>
      </c>
      <c r="I260" s="94" t="str">
        <f>申し込み表!G100&amp;""</f>
        <v/>
      </c>
      <c r="J260" s="94" t="str">
        <f>申し込み表!L100&amp;""</f>
        <v/>
      </c>
      <c r="K260" s="94" t="str">
        <f>申し込み表!M100&amp;""</f>
        <v/>
      </c>
    </row>
    <row r="261" spans="1:11" x14ac:dyDescent="0.15">
      <c r="A261" t="str">
        <f t="shared" si="3"/>
        <v/>
      </c>
      <c r="B261" s="93" t="str">
        <f>DBCS(申し込み表!$D$58)</f>
        <v/>
      </c>
      <c r="C261" s="93" t="str">
        <f>IF(申し込み表!$D$59="小学女子","小学",IF(申し込み表!$D$59="中学女子","中学","一般"))</f>
        <v>一般</v>
      </c>
      <c r="D261" s="93" t="s">
        <v>52</v>
      </c>
      <c r="E261" s="93" t="str">
        <f>申し込み表!B101&amp;""</f>
        <v/>
      </c>
      <c r="F261" s="93" t="str">
        <f>申し込み表!C101&amp;""</f>
        <v/>
      </c>
      <c r="G261" s="93" t="str">
        <f>ASC(申し込み表!N101)</f>
        <v/>
      </c>
      <c r="H261" s="93" t="str">
        <f>申し込み表!E101&amp;""</f>
        <v/>
      </c>
      <c r="I261" s="94" t="str">
        <f>申し込み表!G101&amp;""</f>
        <v/>
      </c>
      <c r="J261" s="94" t="str">
        <f>申し込み表!L101&amp;""</f>
        <v/>
      </c>
      <c r="K261" s="94" t="str">
        <f>申し込み表!M101&amp;""</f>
        <v/>
      </c>
    </row>
    <row r="262" spans="1:11" x14ac:dyDescent="0.15">
      <c r="A262" t="str">
        <f t="shared" si="3"/>
        <v/>
      </c>
      <c r="B262" s="93" t="str">
        <f>DBCS(申し込み表!$D$58)</f>
        <v/>
      </c>
      <c r="C262" s="93" t="str">
        <f>IF(申し込み表!$D$59="小学女子","小学",IF(申し込み表!$D$59="中学女子","中学","一般"))</f>
        <v>一般</v>
      </c>
      <c r="D262" s="93" t="s">
        <v>52</v>
      </c>
      <c r="E262" s="93" t="str">
        <f>申し込み表!B102&amp;""</f>
        <v/>
      </c>
      <c r="F262" s="93" t="str">
        <f>申し込み表!C102&amp;""</f>
        <v/>
      </c>
      <c r="G262" s="93" t="str">
        <f>ASC(申し込み表!N102)</f>
        <v/>
      </c>
      <c r="H262" s="93" t="str">
        <f>申し込み表!E102&amp;""</f>
        <v/>
      </c>
      <c r="I262" s="94" t="str">
        <f>申し込み表!G102&amp;""</f>
        <v/>
      </c>
      <c r="J262" s="94" t="str">
        <f>申し込み表!L102&amp;""</f>
        <v/>
      </c>
      <c r="K262" s="94" t="str">
        <f>申し込み表!M102&amp;""</f>
        <v/>
      </c>
    </row>
    <row r="263" spans="1:11" x14ac:dyDescent="0.15">
      <c r="A263" t="str">
        <f t="shared" si="3"/>
        <v/>
      </c>
      <c r="B263" s="93" t="str">
        <f>DBCS(申し込み表!$D$58)</f>
        <v/>
      </c>
      <c r="C263" s="93" t="str">
        <f>IF(申し込み表!$D$59="小学女子","小学",IF(申し込み表!$D$59="中学女子","中学","一般"))</f>
        <v>一般</v>
      </c>
      <c r="D263" s="93" t="s">
        <v>52</v>
      </c>
      <c r="E263" s="93" t="str">
        <f>申し込み表!B103&amp;""</f>
        <v/>
      </c>
      <c r="F263" s="93" t="str">
        <f>申し込み表!C103&amp;""</f>
        <v/>
      </c>
      <c r="G263" s="93" t="str">
        <f>ASC(申し込み表!N103)</f>
        <v/>
      </c>
      <c r="H263" s="93" t="str">
        <f>申し込み表!E103&amp;""</f>
        <v/>
      </c>
      <c r="I263" s="94" t="str">
        <f>申し込み表!G103&amp;""</f>
        <v/>
      </c>
      <c r="J263" s="94" t="str">
        <f>申し込み表!L103&amp;""</f>
        <v/>
      </c>
      <c r="K263" s="94" t="str">
        <f>申し込み表!M103&amp;""</f>
        <v/>
      </c>
    </row>
    <row r="264" spans="1:11" x14ac:dyDescent="0.15">
      <c r="A264" t="str">
        <f t="shared" si="3"/>
        <v/>
      </c>
      <c r="B264" s="93" t="str">
        <f>DBCS(申し込み表!$D$58)</f>
        <v/>
      </c>
      <c r="C264" s="93" t="str">
        <f>IF(申し込み表!$D$59="小学女子","小学",IF(申し込み表!$D$59="中学女子","中学","一般"))</f>
        <v>一般</v>
      </c>
      <c r="D264" s="93" t="s">
        <v>52</v>
      </c>
      <c r="E264" s="93" t="str">
        <f>申し込み表!B104&amp;""</f>
        <v/>
      </c>
      <c r="F264" s="93" t="str">
        <f>申し込み表!C104&amp;""</f>
        <v/>
      </c>
      <c r="G264" s="93" t="str">
        <f>ASC(申し込み表!N104)</f>
        <v/>
      </c>
      <c r="H264" s="93" t="str">
        <f>申し込み表!E104&amp;""</f>
        <v/>
      </c>
      <c r="I264" s="94" t="str">
        <f>申し込み表!G104&amp;""</f>
        <v/>
      </c>
      <c r="J264" s="94" t="str">
        <f>申し込み表!L104&amp;""</f>
        <v/>
      </c>
      <c r="K264" s="94" t="str">
        <f>申し込み表!M104&amp;""</f>
        <v/>
      </c>
    </row>
    <row r="265" spans="1:11" x14ac:dyDescent="0.15">
      <c r="A265" t="str">
        <f t="shared" si="3"/>
        <v/>
      </c>
      <c r="B265" s="93" t="str">
        <f>DBCS(申し込み表!$D$58)</f>
        <v/>
      </c>
      <c r="C265" s="93" t="str">
        <f>IF(申し込み表!$D$59="小学女子","小学",IF(申し込み表!$D$59="中学女子","中学","一般"))</f>
        <v>一般</v>
      </c>
      <c r="D265" s="93" t="s">
        <v>52</v>
      </c>
      <c r="E265" s="93" t="str">
        <f>申し込み表!B105&amp;""</f>
        <v/>
      </c>
      <c r="F265" s="93" t="str">
        <f>申し込み表!C105&amp;""</f>
        <v/>
      </c>
      <c r="G265" s="93" t="str">
        <f>ASC(申し込み表!N105)</f>
        <v/>
      </c>
      <c r="H265" s="93" t="str">
        <f>申し込み表!E105&amp;""</f>
        <v/>
      </c>
      <c r="I265" s="94" t="str">
        <f>申し込み表!G105&amp;""</f>
        <v/>
      </c>
      <c r="J265" s="94" t="str">
        <f>申し込み表!L105&amp;""</f>
        <v/>
      </c>
      <c r="K265" s="94" t="str">
        <f>申し込み表!M105&amp;""</f>
        <v/>
      </c>
    </row>
    <row r="266" spans="1:11" x14ac:dyDescent="0.15">
      <c r="A266" t="str">
        <f t="shared" si="3"/>
        <v/>
      </c>
      <c r="B266" s="93" t="str">
        <f>DBCS(申し込み表!$D$58)</f>
        <v/>
      </c>
      <c r="C266" s="93" t="str">
        <f>IF(申し込み表!$D$59="小学女子","小学",IF(申し込み表!$D$59="中学女子","中学","一般"))</f>
        <v>一般</v>
      </c>
      <c r="D266" s="93" t="s">
        <v>52</v>
      </c>
      <c r="E266" s="93" t="str">
        <f>申し込み表!B106&amp;""</f>
        <v/>
      </c>
      <c r="F266" s="93" t="str">
        <f>申し込み表!C106&amp;""</f>
        <v/>
      </c>
      <c r="G266" s="93" t="str">
        <f>ASC(申し込み表!N106)</f>
        <v/>
      </c>
      <c r="H266" s="93" t="str">
        <f>申し込み表!E106&amp;""</f>
        <v/>
      </c>
      <c r="I266" s="94" t="str">
        <f>申し込み表!G106&amp;""</f>
        <v/>
      </c>
      <c r="J266" s="94" t="str">
        <f>申し込み表!L106&amp;""</f>
        <v/>
      </c>
      <c r="K266" s="94" t="str">
        <f>申し込み表!M106&amp;""</f>
        <v/>
      </c>
    </row>
    <row r="267" spans="1:11" x14ac:dyDescent="0.15">
      <c r="A267" t="str">
        <f t="shared" si="3"/>
        <v/>
      </c>
      <c r="B267" s="93" t="str">
        <f>DBCS(申し込み表!$D$58)</f>
        <v/>
      </c>
      <c r="C267" s="93" t="str">
        <f>IF(申し込み表!$D$59="小学女子","小学",IF(申し込み表!$D$59="中学女子","中学","一般"))</f>
        <v>一般</v>
      </c>
      <c r="D267" s="93" t="s">
        <v>52</v>
      </c>
      <c r="E267" s="93" t="str">
        <f>申し込み表!B107&amp;""</f>
        <v/>
      </c>
      <c r="F267" s="93" t="str">
        <f>申し込み表!C107&amp;""</f>
        <v/>
      </c>
      <c r="G267" s="93" t="str">
        <f>ASC(申し込み表!N107)</f>
        <v/>
      </c>
      <c r="H267" s="93" t="str">
        <f>申し込み表!E107&amp;""</f>
        <v/>
      </c>
      <c r="I267" s="94" t="str">
        <f>申し込み表!G107&amp;""</f>
        <v/>
      </c>
      <c r="J267" s="94" t="str">
        <f>申し込み表!L107&amp;""</f>
        <v/>
      </c>
      <c r="K267" s="94" t="str">
        <f>申し込み表!M107&amp;""</f>
        <v/>
      </c>
    </row>
    <row r="268" spans="1:11" x14ac:dyDescent="0.15">
      <c r="A268" t="str">
        <f t="shared" si="3"/>
        <v/>
      </c>
      <c r="B268" s="93" t="str">
        <f>DBCS(申し込み表!$D$58)</f>
        <v/>
      </c>
      <c r="C268" s="93" t="str">
        <f>IF(申し込み表!$D$59="小学女子","小学",IF(申し込み表!$D$59="中学女子","中学","一般"))</f>
        <v>一般</v>
      </c>
      <c r="D268" s="93" t="s">
        <v>52</v>
      </c>
      <c r="E268" s="93" t="str">
        <f>申し込み表!B108&amp;""</f>
        <v/>
      </c>
      <c r="F268" s="93" t="str">
        <f>申し込み表!C108&amp;""</f>
        <v/>
      </c>
      <c r="G268" s="93" t="str">
        <f>ASC(申し込み表!N108)</f>
        <v/>
      </c>
      <c r="H268" s="93" t="str">
        <f>申し込み表!E108&amp;""</f>
        <v/>
      </c>
      <c r="I268" s="94" t="str">
        <f>申し込み表!G108&amp;""</f>
        <v/>
      </c>
      <c r="J268" s="94" t="str">
        <f>申し込み表!L108&amp;""</f>
        <v/>
      </c>
      <c r="K268" s="94" t="str">
        <f>申し込み表!M108&amp;""</f>
        <v/>
      </c>
    </row>
    <row r="269" spans="1:11" x14ac:dyDescent="0.15">
      <c r="A269" t="str">
        <f t="shared" si="3"/>
        <v/>
      </c>
      <c r="B269" s="93" t="str">
        <f>DBCS(申し込み表!$D$58)</f>
        <v/>
      </c>
      <c r="C269" s="93" t="str">
        <f>IF(申し込み表!$D$59="小学女子","小学",IF(申し込み表!$D$59="中学女子","中学","一般"))</f>
        <v>一般</v>
      </c>
      <c r="D269" s="93" t="s">
        <v>52</v>
      </c>
      <c r="E269" s="93" t="str">
        <f>申し込み表!B109&amp;""</f>
        <v/>
      </c>
      <c r="F269" s="93" t="str">
        <f>申し込み表!C109&amp;""</f>
        <v/>
      </c>
      <c r="G269" s="93" t="str">
        <f>ASC(申し込み表!N109)</f>
        <v/>
      </c>
      <c r="H269" s="93" t="str">
        <f>申し込み表!E109&amp;""</f>
        <v/>
      </c>
      <c r="I269" s="94" t="str">
        <f>申し込み表!G109&amp;""</f>
        <v/>
      </c>
      <c r="J269" s="94" t="str">
        <f>申し込み表!L109&amp;""</f>
        <v/>
      </c>
      <c r="K269" s="94" t="str">
        <f>申し込み表!M109&amp;""</f>
        <v/>
      </c>
    </row>
    <row r="270" spans="1:11" x14ac:dyDescent="0.15">
      <c r="A270" t="str">
        <f t="shared" si="3"/>
        <v/>
      </c>
      <c r="B270" s="93" t="str">
        <f>DBCS(申し込み表!$D$58)</f>
        <v/>
      </c>
      <c r="C270" s="93" t="str">
        <f>IF(申し込み表!$D$59="小学女子","小学",IF(申し込み表!$D$59="中学女子","中学","一般"))</f>
        <v>一般</v>
      </c>
      <c r="D270" s="93" t="s">
        <v>52</v>
      </c>
      <c r="E270" s="93" t="str">
        <f>申し込み表!B110&amp;""</f>
        <v/>
      </c>
      <c r="F270" s="93" t="str">
        <f>申し込み表!C110&amp;""</f>
        <v/>
      </c>
      <c r="G270" s="93" t="str">
        <f>ASC(申し込み表!N110)</f>
        <v/>
      </c>
      <c r="H270" s="93" t="str">
        <f>申し込み表!E110&amp;""</f>
        <v/>
      </c>
      <c r="I270" s="94" t="str">
        <f>申し込み表!G110&amp;""</f>
        <v/>
      </c>
      <c r="J270" s="94" t="str">
        <f>申し込み表!L110&amp;""</f>
        <v/>
      </c>
      <c r="K270" s="94" t="str">
        <f>申し込み表!M110&amp;""</f>
        <v/>
      </c>
    </row>
  </sheetData>
  <autoFilter ref="A1:A270" xr:uid="{50348B31-BF97-49FB-B9C1-10C1A53482E5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S31"/>
  <sheetViews>
    <sheetView workbookViewId="0">
      <selection activeCell="D3" sqref="D3:F3"/>
    </sheetView>
  </sheetViews>
  <sheetFormatPr defaultColWidth="10.375" defaultRowHeight="13.5" x14ac:dyDescent="0.15"/>
  <cols>
    <col min="1" max="1" width="21.75" style="95" customWidth="1"/>
    <col min="2" max="2" width="19.125" style="95" customWidth="1"/>
    <col min="3" max="3" width="22.375" style="95" customWidth="1"/>
    <col min="4" max="9" width="12.375" style="95" customWidth="1"/>
    <col min="10" max="11" width="6.125" style="2" customWidth="1"/>
    <col min="12" max="12" width="10.375" style="2"/>
    <col min="13" max="14" width="6.125" style="2" customWidth="1"/>
    <col min="15" max="15" width="10.375" style="2"/>
    <col min="16" max="17" width="6.125" style="2" customWidth="1"/>
    <col min="18" max="18" width="10.375" style="2"/>
    <col min="19" max="19" width="6.125" style="2" customWidth="1"/>
    <col min="20" max="16384" width="10.375" style="2"/>
  </cols>
  <sheetData>
    <row r="1" spans="1:19" s="70" customFormat="1" x14ac:dyDescent="0.15">
      <c r="A1" s="95"/>
      <c r="B1" s="95"/>
      <c r="C1" s="95" t="s">
        <v>38</v>
      </c>
      <c r="D1" s="95" t="s">
        <v>39</v>
      </c>
      <c r="E1" s="95" t="s">
        <v>40</v>
      </c>
      <c r="F1" s="95" t="s">
        <v>41</v>
      </c>
      <c r="G1" s="95" t="s">
        <v>42</v>
      </c>
      <c r="H1" s="95" t="s">
        <v>43</v>
      </c>
      <c r="I1" s="95" t="s">
        <v>44</v>
      </c>
    </row>
    <row r="2" spans="1:19" s="70" customFormat="1" x14ac:dyDescent="0.15">
      <c r="A2" s="95" t="str">
        <f>申し込み表!C120</f>
        <v/>
      </c>
      <c r="B2" s="95" t="str">
        <f>DBCS(申し込み表!$D$113)</f>
        <v/>
      </c>
      <c r="C2" s="96" t="str">
        <f>DBCS(申し込み表!C121)</f>
        <v/>
      </c>
      <c r="D2" s="95" t="str">
        <f>IF(申し込み表!F121="","",申し込み表!F121)</f>
        <v/>
      </c>
      <c r="E2" s="95" t="str">
        <f>IF(申し込み表!G121="","",申し込み表!G121)</f>
        <v/>
      </c>
      <c r="F2" s="95" t="str">
        <f>IF(申し込み表!H121="","",申し込み表!H121)</f>
        <v/>
      </c>
      <c r="G2" s="95" t="str">
        <f>IF(申し込み表!I121="","",申し込み表!I121)</f>
        <v/>
      </c>
      <c r="H2" s="95" t="str">
        <f>IF(申し込み表!J121="","",申し込み表!J121)</f>
        <v/>
      </c>
      <c r="I2" s="95" t="str">
        <f>IF(申し込み表!K121="","",申し込み表!K121)</f>
        <v/>
      </c>
      <c r="K2" s="70" t="str">
        <f>IF(L2="","",INDEX(申し込み表!$B$11:$C$55,MATCH(L2,男子一覧,0),1))</f>
        <v/>
      </c>
      <c r="L2" s="70" t="str">
        <f>IF(申し込み表!K3="","",申し込み表!K3)</f>
        <v/>
      </c>
      <c r="M2" s="70" t="str">
        <f>_xlfn.IFNA(VLOOKUP(L2,申し込み表!$C$11:$E$55,3,FALSE),"")</f>
        <v/>
      </c>
      <c r="N2" s="70" t="str">
        <f>IF(O2="","",INDEX(申し込み表!$B$11:$C$55,MATCH(O2,男子一覧,0),1))</f>
        <v/>
      </c>
      <c r="O2" s="70" t="str">
        <f>IF(申し込み表!L3="","",申し込み表!L3)</f>
        <v/>
      </c>
      <c r="P2" s="70" t="str">
        <f>_xlfn.IFNA(VLOOKUP(O2,申し込み表!$C$11:$E$55,3,FALSE),"")</f>
        <v/>
      </c>
      <c r="Q2" s="70" t="str">
        <f>IF(R2="","",INDEX(申し込み表!$B$11:$C$55,MATCH(R2,男子一覧,0),1))</f>
        <v/>
      </c>
      <c r="R2" s="70" t="str">
        <f>IF(申し込み表!M3="","",申し込み表!M3)</f>
        <v/>
      </c>
      <c r="S2" s="70" t="str">
        <f>_xlfn.IFNA(VLOOKUP(R2,申し込み表!$C$11:$E$55,3,FALSE),"")</f>
        <v/>
      </c>
    </row>
    <row r="3" spans="1:19" s="70" customFormat="1" x14ac:dyDescent="0.15">
      <c r="A3" s="95" t="str">
        <f>申し込み表!C120</f>
        <v/>
      </c>
      <c r="B3" s="95" t="str">
        <f>DBCS(申し込み表!$D$113)</f>
        <v/>
      </c>
      <c r="C3" s="96" t="str">
        <f>DBCS(申し込み表!C122)</f>
        <v/>
      </c>
      <c r="D3" s="95" t="str">
        <f>IF(申し込み表!F122="","",申し込み表!F122)</f>
        <v/>
      </c>
      <c r="E3" s="95" t="str">
        <f>IF(申し込み表!G122="","",申し込み表!G122)</f>
        <v/>
      </c>
      <c r="F3" s="95" t="str">
        <f>IF(申し込み表!H122="","",申し込み表!H122)</f>
        <v/>
      </c>
      <c r="G3" s="95" t="str">
        <f>IF(申し込み表!I122="","",申し込み表!I122)</f>
        <v/>
      </c>
      <c r="H3" s="95" t="str">
        <f>IF(申し込み表!J122="","",申し込み表!J122)</f>
        <v/>
      </c>
      <c r="I3" s="95" t="str">
        <f>IF(申し込み表!K122="","",申し込み表!K122)</f>
        <v/>
      </c>
      <c r="K3" s="70" t="str">
        <f>IF(L3="","",INDEX(申し込み表!$B$11:$C$55,MATCH(L3,男子一覧,0),1))</f>
        <v/>
      </c>
      <c r="L3" s="70" t="str">
        <f>IF(申し込み表!K4="","",申し込み表!K4)</f>
        <v/>
      </c>
      <c r="M3" s="70" t="str">
        <f>_xlfn.IFNA(VLOOKUP(L3,申し込み表!$C$11:$E$55,3,FALSE),"")</f>
        <v/>
      </c>
      <c r="N3" s="70" t="str">
        <f>IF(O3="","",INDEX(申し込み表!$B$11:$C$55,MATCH(O3,男子一覧,0),1))</f>
        <v/>
      </c>
      <c r="O3" s="70" t="str">
        <f>IF(申し込み表!L4="","",申し込み表!L4)</f>
        <v/>
      </c>
      <c r="P3" s="70" t="str">
        <f>_xlfn.IFNA(VLOOKUP(O3,申し込み表!$C$11:$E$55,3,FALSE),"")</f>
        <v/>
      </c>
      <c r="Q3" s="70" t="str">
        <f>IF(R3="","",INDEX(申し込み表!$B$11:$C$55,MATCH(R3,男子一覧,0),1))</f>
        <v/>
      </c>
      <c r="R3" s="70" t="str">
        <f>IF(申し込み表!M4="","",申し込み表!M4)</f>
        <v/>
      </c>
      <c r="S3" s="70" t="str">
        <f>_xlfn.IFNA(VLOOKUP(R3,申し込み表!$C$11:$E$55,3,FALSE),"")</f>
        <v/>
      </c>
    </row>
    <row r="4" spans="1:19" s="70" customFormat="1" x14ac:dyDescent="0.15">
      <c r="A4" s="95" t="str">
        <f>申し込み表!C120</f>
        <v/>
      </c>
      <c r="B4" s="95" t="str">
        <f>DBCS(申し込み表!$D$113)</f>
        <v/>
      </c>
      <c r="C4" s="96" t="str">
        <f>DBCS(申し込み表!C123)</f>
        <v/>
      </c>
      <c r="D4" s="95" t="str">
        <f>IF(申し込み表!F123="","",申し込み表!F123)</f>
        <v/>
      </c>
      <c r="E4" s="95" t="str">
        <f>IF(申し込み表!G123="","",申し込み表!G123)</f>
        <v/>
      </c>
      <c r="F4" s="95" t="str">
        <f>IF(申し込み表!H123="","",申し込み表!H123)</f>
        <v/>
      </c>
      <c r="G4" s="95" t="str">
        <f>IF(申し込み表!I123="","",申し込み表!I123)</f>
        <v/>
      </c>
      <c r="H4" s="95" t="str">
        <f>IF(申し込み表!J123="","",申し込み表!J123)</f>
        <v/>
      </c>
      <c r="I4" s="95" t="str">
        <f>IF(申し込み表!K123="","",申し込み表!K123)</f>
        <v/>
      </c>
      <c r="K4" s="70" t="str">
        <f>IF(L4="","",INDEX(申し込み表!$B$11:$C$55,MATCH(L4,男子一覧,0),1))</f>
        <v/>
      </c>
      <c r="L4" s="70" t="str">
        <f>IF(申し込み表!K5="","",申し込み表!K5)</f>
        <v/>
      </c>
      <c r="M4" s="70" t="str">
        <f>_xlfn.IFNA(VLOOKUP(L4,申し込み表!$C$11:$E$55,3,FALSE),"")</f>
        <v/>
      </c>
      <c r="N4" s="70" t="str">
        <f>IF(O4="","",INDEX(申し込み表!$B$11:$C$55,MATCH(O4,男子一覧,0),1))</f>
        <v/>
      </c>
      <c r="O4" s="70" t="str">
        <f>IF(申し込み表!L5="","",申し込み表!L5)</f>
        <v/>
      </c>
      <c r="P4" s="70" t="str">
        <f>_xlfn.IFNA(VLOOKUP(O4,申し込み表!$C$11:$E$55,3,FALSE),"")</f>
        <v/>
      </c>
      <c r="Q4" s="70" t="str">
        <f>IF(R4="","",INDEX(申し込み表!$B$11:$C$55,MATCH(R4,男子一覧,0),1))</f>
        <v/>
      </c>
      <c r="R4" s="70" t="str">
        <f>IF(申し込み表!M5="","",申し込み表!M5)</f>
        <v/>
      </c>
      <c r="S4" s="70" t="str">
        <f>_xlfn.IFNA(VLOOKUP(R4,申し込み表!$C$11:$E$55,3,FALSE),"")</f>
        <v/>
      </c>
    </row>
    <row r="5" spans="1:19" s="70" customFormat="1" x14ac:dyDescent="0.15">
      <c r="A5" s="95" t="str">
        <f>申し込み表!C120</f>
        <v/>
      </c>
      <c r="B5" s="95" t="str">
        <f>DBCS(申し込み表!$D$113)</f>
        <v/>
      </c>
      <c r="C5" s="96" t="str">
        <f>DBCS(申し込み表!C124)</f>
        <v/>
      </c>
      <c r="D5" s="95" t="str">
        <f>IF(申し込み表!F124="","",申し込み表!F124)</f>
        <v/>
      </c>
      <c r="E5" s="95" t="str">
        <f>IF(申し込み表!G124="","",申し込み表!G124)</f>
        <v/>
      </c>
      <c r="F5" s="95" t="str">
        <f>IF(申し込み表!H124="","",申し込み表!H124)</f>
        <v/>
      </c>
      <c r="G5" s="95" t="str">
        <f>IF(申し込み表!I124="","",申し込み表!I124)</f>
        <v/>
      </c>
      <c r="H5" s="95" t="str">
        <f>IF(申し込み表!J124="","",申し込み表!J124)</f>
        <v/>
      </c>
      <c r="I5" s="95" t="str">
        <f>IF(申し込み表!K124="","",申し込み表!K124)</f>
        <v/>
      </c>
      <c r="K5" s="70" t="str">
        <f>IF(L5="","",INDEX(申し込み表!$B$11:$C$55,MATCH(L5,男子一覧,0),1))</f>
        <v/>
      </c>
      <c r="L5" s="70" t="str">
        <f>IF(申し込み表!K6="","",申し込み表!K6)</f>
        <v/>
      </c>
      <c r="M5" s="70" t="str">
        <f>_xlfn.IFNA(VLOOKUP(L5,申し込み表!$C$11:$E$55,3,FALSE),"")</f>
        <v/>
      </c>
      <c r="N5" s="70" t="str">
        <f>IF(O5="","",INDEX(申し込み表!$B$11:$C$55,MATCH(O5,男子一覧,0),1))</f>
        <v/>
      </c>
      <c r="O5" s="70" t="str">
        <f>IF(申し込み表!L6="","",申し込み表!L6)</f>
        <v/>
      </c>
      <c r="P5" s="70" t="str">
        <f>_xlfn.IFNA(VLOOKUP(O5,申し込み表!$C$11:$E$55,3,FALSE),"")</f>
        <v/>
      </c>
      <c r="Q5" s="70" t="str">
        <f>IF(R5="","",INDEX(申し込み表!$B$11:$C$55,MATCH(R5,男子一覧,0),1))</f>
        <v/>
      </c>
      <c r="R5" s="70" t="str">
        <f>IF(申し込み表!M6="","",申し込み表!M6)</f>
        <v/>
      </c>
      <c r="S5" s="70" t="str">
        <f>_xlfn.IFNA(VLOOKUP(R5,申し込み表!$C$11:$E$55,3,FALSE),"")</f>
        <v/>
      </c>
    </row>
    <row r="6" spans="1:19" s="70" customFormat="1" x14ac:dyDescent="0.15">
      <c r="A6" s="95" t="str">
        <f>申し込み表!C120</f>
        <v/>
      </c>
      <c r="B6" s="95" t="str">
        <f>DBCS(申し込み表!$D$113)</f>
        <v/>
      </c>
      <c r="C6" s="96" t="str">
        <f>DBCS(申し込み表!C125)</f>
        <v/>
      </c>
      <c r="D6" s="95" t="str">
        <f>IF(申し込み表!F125="","",申し込み表!F125)</f>
        <v/>
      </c>
      <c r="E6" s="95" t="str">
        <f>IF(申し込み表!G125="","",申し込み表!G125)</f>
        <v/>
      </c>
      <c r="F6" s="95" t="str">
        <f>IF(申し込み表!H125="","",申し込み表!H125)</f>
        <v/>
      </c>
      <c r="G6" s="95" t="str">
        <f>IF(申し込み表!I125="","",申し込み表!I125)</f>
        <v/>
      </c>
      <c r="H6" s="95" t="str">
        <f>IF(申し込み表!J125="","",申し込み表!J125)</f>
        <v/>
      </c>
      <c r="I6" s="95" t="str">
        <f>IF(申し込み表!K125="","",申し込み表!K125)</f>
        <v/>
      </c>
      <c r="K6" s="70" t="str">
        <f>IF(L6="","",INDEX(申し込み表!$B$11:$C$55,MATCH(L6,男子一覧,0),1))</f>
        <v/>
      </c>
      <c r="L6" s="70" t="str">
        <f>IF(申し込み表!K7="","",申し込み表!K7)</f>
        <v/>
      </c>
      <c r="M6" s="70" t="str">
        <f>_xlfn.IFNA(VLOOKUP(L6,申し込み表!$C$11:$E$55,3,FALSE),"")</f>
        <v/>
      </c>
      <c r="N6" s="70" t="str">
        <f>IF(O6="","",INDEX(申し込み表!$B$11:$C$55,MATCH(O6,男子一覧,0),1))</f>
        <v/>
      </c>
      <c r="O6" s="70" t="str">
        <f>IF(申し込み表!L7="","",申し込み表!L7)</f>
        <v/>
      </c>
      <c r="P6" s="70" t="str">
        <f>_xlfn.IFNA(VLOOKUP(O6,申し込み表!$C$11:$E$55,3,FALSE),"")</f>
        <v/>
      </c>
      <c r="Q6" s="70" t="str">
        <f>IF(R6="","",INDEX(申し込み表!$B$11:$C$55,MATCH(R6,男子一覧,0),1))</f>
        <v/>
      </c>
      <c r="R6" s="70" t="str">
        <f>IF(申し込み表!M7="","",申し込み表!M7)</f>
        <v/>
      </c>
      <c r="S6" s="70" t="str">
        <f>_xlfn.IFNA(VLOOKUP(R6,申し込み表!$C$11:$E$55,3,FALSE),"")</f>
        <v/>
      </c>
    </row>
    <row r="7" spans="1:19" s="70" customFormat="1" x14ac:dyDescent="0.15">
      <c r="A7" s="95" t="str">
        <f>申し込み表!C120</f>
        <v/>
      </c>
      <c r="B7" s="95" t="str">
        <f>DBCS(申し込み表!$D$113)</f>
        <v/>
      </c>
      <c r="C7" s="96" t="str">
        <f>DBCS(申し込み表!C126)</f>
        <v/>
      </c>
      <c r="D7" s="95" t="str">
        <f>IF(申し込み表!F126="","",申し込み表!F126)</f>
        <v/>
      </c>
      <c r="E7" s="95" t="str">
        <f>IF(申し込み表!G126="","",申し込み表!G126)</f>
        <v/>
      </c>
      <c r="F7" s="95" t="str">
        <f>IF(申し込み表!H126="","",申し込み表!H126)</f>
        <v/>
      </c>
      <c r="G7" s="95" t="str">
        <f>IF(申し込み表!I126="","",申し込み表!I126)</f>
        <v/>
      </c>
      <c r="H7" s="95" t="str">
        <f>IF(申し込み表!J126="","",申し込み表!J126)</f>
        <v/>
      </c>
      <c r="I7" s="95" t="str">
        <f>IF(申し込み表!K126="","",申し込み表!K126)</f>
        <v/>
      </c>
      <c r="K7" s="70" t="str">
        <f>IF(L7="","",INDEX(申し込み表!$B$11:$C$55,MATCH(L7,男子一覧,0),1))</f>
        <v/>
      </c>
      <c r="L7" s="70" t="str">
        <f>IF(申し込み表!K8="","",申し込み表!K8)</f>
        <v/>
      </c>
      <c r="M7" s="70" t="str">
        <f>_xlfn.IFNA(VLOOKUP(L7,申し込み表!$C$11:$E$55,3,FALSE),"")</f>
        <v/>
      </c>
      <c r="N7" s="70" t="str">
        <f>IF(O7="","",INDEX(申し込み表!$B$11:$C$55,MATCH(O7,男子一覧,0),1))</f>
        <v/>
      </c>
      <c r="O7" s="70" t="str">
        <f>IF(申し込み表!L8="","",申し込み表!L8)</f>
        <v/>
      </c>
      <c r="P7" s="70" t="str">
        <f>_xlfn.IFNA(VLOOKUP(O7,申し込み表!$C$11:$E$55,3,FALSE),"")</f>
        <v/>
      </c>
      <c r="Q7" s="70" t="str">
        <f>IF(R7="","",INDEX(申し込み表!$B$11:$C$55,MATCH(R7,男子一覧,0),1))</f>
        <v/>
      </c>
      <c r="R7" s="70" t="str">
        <f>IF(申し込み表!M8="","",申し込み表!M8)</f>
        <v/>
      </c>
      <c r="S7" s="70" t="str">
        <f>_xlfn.IFNA(VLOOKUP(R7,申し込み表!$C$11:$E$55,3,FALSE),"")</f>
        <v/>
      </c>
    </row>
    <row r="8" spans="1:19" s="70" customFormat="1" x14ac:dyDescent="0.15">
      <c r="A8" s="95" t="str">
        <f>申し込み表!C128</f>
        <v/>
      </c>
      <c r="B8" s="95" t="str">
        <f>DBCS(申し込み表!$D$113)</f>
        <v/>
      </c>
      <c r="C8" s="96" t="str">
        <f>DBCS(申し込み表!C129)</f>
        <v/>
      </c>
      <c r="D8" s="95" t="str">
        <f>IF(申し込み表!F129="","",申し込み表!F129)</f>
        <v/>
      </c>
      <c r="E8" s="95" t="str">
        <f>IF(申し込み表!G129="","",申し込み表!G129)</f>
        <v/>
      </c>
      <c r="F8" s="95" t="str">
        <f>IF(申し込み表!H129="","",申し込み表!H129)</f>
        <v/>
      </c>
      <c r="G8" s="95" t="str">
        <f>IF(申し込み表!I129="","",申し込み表!I129)</f>
        <v/>
      </c>
      <c r="H8" s="95" t="str">
        <f>IF(申し込み表!J129="","",申し込み表!J129)</f>
        <v/>
      </c>
      <c r="I8" s="95" t="str">
        <f>IF(申し込み表!K129="","",申し込み表!K129)</f>
        <v/>
      </c>
      <c r="K8" s="70" t="str">
        <f>IF(L8="","",INDEX(申し込み表!$B$66:$C$110,MATCH(L8,女子一覧,0),1))</f>
        <v/>
      </c>
      <c r="L8" s="70" t="str">
        <f>IF(申し込み表!K58="","",申し込み表!K58)</f>
        <v/>
      </c>
      <c r="M8" s="70" t="str">
        <f>_xlfn.IFNA(VLOOKUP(L8,申し込み表!$C$66:$E$110,3,FALSE),"")</f>
        <v/>
      </c>
      <c r="N8" s="70" t="str">
        <f>IF(O8="","",INDEX(申し込み表!$B$66:$C$110,MATCH(O8,女子一覧,0),1))</f>
        <v/>
      </c>
      <c r="O8" s="70" t="str">
        <f>IF(申し込み表!L58="","",申し込み表!L58)</f>
        <v/>
      </c>
      <c r="P8" s="70" t="str">
        <f>_xlfn.IFNA(VLOOKUP(O8,申し込み表!$C$66:$E$110,3,FALSE),"")</f>
        <v/>
      </c>
      <c r="Q8" s="70" t="str">
        <f>IF(R8="","",INDEX(申し込み表!$B$66:$C$110,MATCH(R8,女子一覧,0),1))</f>
        <v/>
      </c>
      <c r="R8" s="70" t="str">
        <f>IF(申し込み表!M58="","",申し込み表!M58)</f>
        <v/>
      </c>
      <c r="S8" s="70" t="str">
        <f>_xlfn.IFNA(VLOOKUP(R8,申し込み表!$C$66:$E$110,3,FALSE),"")</f>
        <v/>
      </c>
    </row>
    <row r="9" spans="1:19" s="70" customFormat="1" x14ac:dyDescent="0.15">
      <c r="A9" s="95" t="str">
        <f>申し込み表!C128</f>
        <v/>
      </c>
      <c r="B9" s="95" t="str">
        <f>DBCS(申し込み表!$D$113)</f>
        <v/>
      </c>
      <c r="C9" s="96" t="str">
        <f>DBCS(申し込み表!C130)</f>
        <v/>
      </c>
      <c r="D9" s="95" t="str">
        <f>IF(申し込み表!F130="","",申し込み表!F130)</f>
        <v/>
      </c>
      <c r="E9" s="95" t="str">
        <f>IF(申し込み表!G130="","",申し込み表!G130)</f>
        <v/>
      </c>
      <c r="F9" s="95" t="str">
        <f>IF(申し込み表!H130="","",申し込み表!H130)</f>
        <v/>
      </c>
      <c r="G9" s="95" t="str">
        <f>IF(申し込み表!I130="","",申し込み表!I130)</f>
        <v/>
      </c>
      <c r="H9" s="95" t="str">
        <f>IF(申し込み表!J130="","",申し込み表!J130)</f>
        <v/>
      </c>
      <c r="I9" s="95" t="str">
        <f>IF(申し込み表!K130="","",申し込み表!K130)</f>
        <v/>
      </c>
      <c r="K9" s="70" t="str">
        <f>IF(L9="","",INDEX(申し込み表!$B$66:$C$110,MATCH(L9,女子一覧,0),1))</f>
        <v/>
      </c>
      <c r="L9" s="70" t="str">
        <f>IF(申し込み表!K59="","",申し込み表!K59)</f>
        <v/>
      </c>
      <c r="M9" s="70" t="str">
        <f>_xlfn.IFNA(VLOOKUP(L9,申し込み表!$C$66:$E$110,3,FALSE),"")</f>
        <v/>
      </c>
      <c r="N9" s="70" t="str">
        <f>IF(O9="","",INDEX(申し込み表!$B$66:$C$110,MATCH(O9,女子一覧,0),1))</f>
        <v/>
      </c>
      <c r="O9" s="70" t="str">
        <f>IF(申し込み表!L59="","",申し込み表!L59)</f>
        <v/>
      </c>
      <c r="P9" s="70" t="str">
        <f>_xlfn.IFNA(VLOOKUP(O9,申し込み表!$C$66:$E$110,3,FALSE),"")</f>
        <v/>
      </c>
      <c r="Q9" s="70" t="str">
        <f>IF(R9="","",INDEX(申し込み表!$B$66:$C$110,MATCH(R9,女子一覧,0),1))</f>
        <v/>
      </c>
      <c r="R9" s="70" t="str">
        <f>IF(申し込み表!M59="","",申し込み表!M59)</f>
        <v/>
      </c>
      <c r="S9" s="70" t="str">
        <f>_xlfn.IFNA(VLOOKUP(R9,申し込み表!$C$66:$E$110,3,FALSE),"")</f>
        <v/>
      </c>
    </row>
    <row r="10" spans="1:19" s="70" customFormat="1" x14ac:dyDescent="0.15">
      <c r="A10" s="95" t="str">
        <f>申し込み表!C128</f>
        <v/>
      </c>
      <c r="B10" s="95" t="str">
        <f>DBCS(申し込み表!$D$113)</f>
        <v/>
      </c>
      <c r="C10" s="96" t="str">
        <f>DBCS(申し込み表!C131)</f>
        <v/>
      </c>
      <c r="D10" s="95" t="str">
        <f>IF(申し込み表!F131="","",申し込み表!F131)</f>
        <v/>
      </c>
      <c r="E10" s="95" t="str">
        <f>IF(申し込み表!G131="","",申し込み表!G131)</f>
        <v/>
      </c>
      <c r="F10" s="95" t="str">
        <f>IF(申し込み表!H131="","",申し込み表!H131)</f>
        <v/>
      </c>
      <c r="G10" s="95" t="str">
        <f>IF(申し込み表!I131="","",申し込み表!I131)</f>
        <v/>
      </c>
      <c r="H10" s="95" t="str">
        <f>IF(申し込み表!J131="","",申し込み表!J131)</f>
        <v/>
      </c>
      <c r="I10" s="95" t="str">
        <f>IF(申し込み表!K131="","",申し込み表!K131)</f>
        <v/>
      </c>
      <c r="K10" s="70" t="str">
        <f>IF(L10="","",INDEX(申し込み表!$B$66:$C$110,MATCH(L10,女子一覧,0),1))</f>
        <v/>
      </c>
      <c r="L10" s="70" t="str">
        <f>IF(申し込み表!K60="","",申し込み表!K60)</f>
        <v/>
      </c>
      <c r="M10" s="70" t="str">
        <f>_xlfn.IFNA(VLOOKUP(L10,申し込み表!$C$66:$E$110,3,FALSE),"")</f>
        <v/>
      </c>
      <c r="N10" s="70" t="str">
        <f>IF(O10="","",INDEX(申し込み表!$B$66:$C$110,MATCH(O10,女子一覧,0),1))</f>
        <v/>
      </c>
      <c r="O10" s="70" t="str">
        <f>IF(申し込み表!L60="","",申し込み表!L60)</f>
        <v/>
      </c>
      <c r="P10" s="70" t="str">
        <f>_xlfn.IFNA(VLOOKUP(O10,申し込み表!$C$66:$E$110,3,FALSE),"")</f>
        <v/>
      </c>
      <c r="Q10" s="70" t="str">
        <f>IF(R10="","",INDEX(申し込み表!$B$66:$C$110,MATCH(R10,女子一覧,0),1))</f>
        <v/>
      </c>
      <c r="R10" s="70" t="str">
        <f>IF(申し込み表!M60="","",申し込み表!M60)</f>
        <v/>
      </c>
      <c r="S10" s="70" t="str">
        <f>_xlfn.IFNA(VLOOKUP(R10,申し込み表!$C$66:$E$110,3,FALSE),"")</f>
        <v/>
      </c>
    </row>
    <row r="11" spans="1:19" s="70" customFormat="1" x14ac:dyDescent="0.15">
      <c r="A11" s="95" t="str">
        <f>申し込み表!C128</f>
        <v/>
      </c>
      <c r="B11" s="95" t="str">
        <f>DBCS(申し込み表!$D$113)</f>
        <v/>
      </c>
      <c r="C11" s="96" t="str">
        <f>DBCS(申し込み表!C132)</f>
        <v/>
      </c>
      <c r="D11" s="95" t="str">
        <f>IF(申し込み表!F132="","",申し込み表!F132)</f>
        <v/>
      </c>
      <c r="E11" s="95" t="str">
        <f>IF(申し込み表!G132="","",申し込み表!G132)</f>
        <v/>
      </c>
      <c r="F11" s="95" t="str">
        <f>IF(申し込み表!H132="","",申し込み表!H132)</f>
        <v/>
      </c>
      <c r="G11" s="95" t="str">
        <f>IF(申し込み表!I132="","",申し込み表!I132)</f>
        <v/>
      </c>
      <c r="H11" s="95" t="str">
        <f>IF(申し込み表!J132="","",申し込み表!J132)</f>
        <v/>
      </c>
      <c r="I11" s="95" t="str">
        <f>IF(申し込み表!K132="","",申し込み表!K132)</f>
        <v/>
      </c>
      <c r="K11" s="70" t="str">
        <f>IF(L11="","",INDEX(申し込み表!$B$66:$C$110,MATCH(L11,女子一覧,0),1))</f>
        <v/>
      </c>
      <c r="L11" s="70" t="str">
        <f>IF(申し込み表!K61="","",申し込み表!K61)</f>
        <v/>
      </c>
      <c r="M11" s="70" t="str">
        <f>_xlfn.IFNA(VLOOKUP(L11,申し込み表!$C$66:$E$110,3,FALSE),"")</f>
        <v/>
      </c>
      <c r="N11" s="70" t="str">
        <f>IF(O11="","",INDEX(申し込み表!$B$66:$C$110,MATCH(O11,女子一覧,0),1))</f>
        <v/>
      </c>
      <c r="O11" s="70" t="str">
        <f>IF(申し込み表!L61="","",申し込み表!L61)</f>
        <v/>
      </c>
      <c r="P11" s="70" t="str">
        <f>_xlfn.IFNA(VLOOKUP(O11,申し込み表!$C$66:$E$110,3,FALSE),"")</f>
        <v/>
      </c>
      <c r="Q11" s="70" t="str">
        <f>IF(R11="","",INDEX(申し込み表!$B$66:$C$110,MATCH(R11,女子一覧,0),1))</f>
        <v/>
      </c>
      <c r="R11" s="70" t="str">
        <f>IF(申し込み表!M61="","",申し込み表!M61)</f>
        <v/>
      </c>
      <c r="S11" s="70" t="str">
        <f>_xlfn.IFNA(VLOOKUP(R11,申し込み表!$C$66:$E$110,3,FALSE),"")</f>
        <v/>
      </c>
    </row>
    <row r="12" spans="1:19" s="70" customFormat="1" x14ac:dyDescent="0.15">
      <c r="A12" s="95" t="str">
        <f>申し込み表!C128</f>
        <v/>
      </c>
      <c r="B12" s="95" t="str">
        <f>DBCS(申し込み表!$D$113)</f>
        <v/>
      </c>
      <c r="C12" s="96" t="str">
        <f>DBCS(申し込み表!C133)</f>
        <v/>
      </c>
      <c r="D12" s="95" t="str">
        <f>IF(申し込み表!F133="","",申し込み表!F133)</f>
        <v/>
      </c>
      <c r="E12" s="95" t="str">
        <f>IF(申し込み表!G133="","",申し込み表!G133)</f>
        <v/>
      </c>
      <c r="F12" s="95" t="str">
        <f>IF(申し込み表!H133="","",申し込み表!H133)</f>
        <v/>
      </c>
      <c r="G12" s="95" t="str">
        <f>IF(申し込み表!I133="","",申し込み表!I133)</f>
        <v/>
      </c>
      <c r="H12" s="95" t="str">
        <f>IF(申し込み表!J133="","",申し込み表!J133)</f>
        <v/>
      </c>
      <c r="I12" s="95" t="str">
        <f>IF(申し込み表!K133="","",申し込み表!K133)</f>
        <v/>
      </c>
      <c r="K12" s="70" t="str">
        <f>IF(L12="","",INDEX(申し込み表!$B$66:$C$110,MATCH(L12,女子一覧,0),1))</f>
        <v/>
      </c>
      <c r="L12" s="70" t="str">
        <f>IF(申し込み表!K62="","",申し込み表!K62)</f>
        <v/>
      </c>
      <c r="M12" s="70" t="str">
        <f>_xlfn.IFNA(VLOOKUP(L12,申し込み表!$C$66:$E$110,3,FALSE),"")</f>
        <v/>
      </c>
      <c r="N12" s="70" t="str">
        <f>IF(O12="","",INDEX(申し込み表!$B$66:$C$110,MATCH(O12,女子一覧,0),1))</f>
        <v/>
      </c>
      <c r="O12" s="70" t="str">
        <f>IF(申し込み表!L62="","",申し込み表!L62)</f>
        <v/>
      </c>
      <c r="P12" s="70" t="str">
        <f>_xlfn.IFNA(VLOOKUP(O12,申し込み表!$C$66:$E$110,3,FALSE),"")</f>
        <v/>
      </c>
      <c r="Q12" s="70" t="str">
        <f>IF(R12="","",INDEX(申し込み表!$B$66:$C$110,MATCH(R12,女子一覧,0),1))</f>
        <v/>
      </c>
      <c r="R12" s="70" t="str">
        <f>IF(申し込み表!M62="","",申し込み表!M62)</f>
        <v/>
      </c>
      <c r="S12" s="70" t="str">
        <f>_xlfn.IFNA(VLOOKUP(R12,申し込み表!$C$66:$E$110,3,FALSE),"")</f>
        <v/>
      </c>
    </row>
    <row r="13" spans="1:19" s="70" customFormat="1" x14ac:dyDescent="0.15">
      <c r="A13" s="95" t="str">
        <f>申し込み表!C128</f>
        <v/>
      </c>
      <c r="B13" s="95" t="str">
        <f>DBCS(申し込み表!$D$113)</f>
        <v/>
      </c>
      <c r="C13" s="96" t="str">
        <f>DBCS(申し込み表!C134)</f>
        <v/>
      </c>
      <c r="D13" s="95" t="str">
        <f>IF(申し込み表!F134="","",申し込み表!F134)</f>
        <v/>
      </c>
      <c r="E13" s="95" t="str">
        <f>IF(申し込み表!G134="","",申し込み表!G134)</f>
        <v/>
      </c>
      <c r="F13" s="95" t="str">
        <f>IF(申し込み表!H134="","",申し込み表!H134)</f>
        <v/>
      </c>
      <c r="G13" s="95" t="str">
        <f>IF(申し込み表!I134="","",申し込み表!I134)</f>
        <v/>
      </c>
      <c r="H13" s="95" t="str">
        <f>IF(申し込み表!J134="","",申し込み表!J134)</f>
        <v/>
      </c>
      <c r="I13" s="95" t="str">
        <f>IF(申し込み表!K134="","",申し込み表!K134)</f>
        <v/>
      </c>
      <c r="K13" s="70" t="str">
        <f>IF(L13="","",INDEX(申し込み表!$B$66:$C$110,MATCH(L13,女子一覧,0),1))</f>
        <v/>
      </c>
      <c r="L13" s="70" t="str">
        <f>IF(申し込み表!K63="","",申し込み表!K63)</f>
        <v/>
      </c>
      <c r="M13" s="70" t="str">
        <f>_xlfn.IFNA(VLOOKUP(L13,申し込み表!$C$66:$E$110,3,FALSE),"")</f>
        <v/>
      </c>
      <c r="N13" s="70" t="str">
        <f>IF(O13="","",INDEX(申し込み表!$B$66:$C$110,MATCH(O13,女子一覧,0),1))</f>
        <v/>
      </c>
      <c r="O13" s="70" t="str">
        <f>IF(申し込み表!L63="","",申し込み表!L63)</f>
        <v/>
      </c>
      <c r="P13" s="70" t="str">
        <f>_xlfn.IFNA(VLOOKUP(O13,申し込み表!$C$66:$E$110,3,FALSE),"")</f>
        <v/>
      </c>
      <c r="Q13" s="70" t="str">
        <f>IF(R13="","",INDEX(申し込み表!$B$66:$C$110,MATCH(R13,女子一覧,0),1))</f>
        <v/>
      </c>
      <c r="R13" s="70" t="str">
        <f>IF(申し込み表!M63="","",申し込み表!M63)</f>
        <v/>
      </c>
      <c r="S13" s="70" t="str">
        <f>_xlfn.IFNA(VLOOKUP(R13,申し込み表!$C$66:$E$110,3,FALSE),"")</f>
        <v/>
      </c>
    </row>
    <row r="14" spans="1:19" s="70" customFormat="1" x14ac:dyDescent="0.15">
      <c r="A14" s="95" t="str">
        <f>申し込み表!C136</f>
        <v/>
      </c>
      <c r="B14" s="95" t="str">
        <f>DBCS(申し込み表!$D$113)</f>
        <v/>
      </c>
      <c r="C14" s="96" t="str">
        <f>DBCS(申し込み表!C137)</f>
        <v/>
      </c>
      <c r="D14" s="95" t="str">
        <f>IF(申し込み表!F137="","",申し込み表!F137)</f>
        <v/>
      </c>
      <c r="E14" s="95" t="str">
        <f>IF(申し込み表!G137="","",申し込み表!G137)</f>
        <v/>
      </c>
      <c r="F14" s="95" t="str">
        <f>IF(申し込み表!H137="","",申し込み表!H137)</f>
        <v/>
      </c>
      <c r="G14" s="95" t="str">
        <f>IF(申し込み表!I137="","",申し込み表!I137)</f>
        <v/>
      </c>
      <c r="H14" s="95" t="str">
        <f>IF(申し込み表!J137="","",申し込み表!J137)</f>
        <v/>
      </c>
      <c r="I14" s="95" t="str">
        <f>IF(申し込み表!K137="","",申し込み表!K137)</f>
        <v/>
      </c>
    </row>
    <row r="15" spans="1:19" s="70" customFormat="1" x14ac:dyDescent="0.15">
      <c r="A15" s="95" t="str">
        <f>申し込み表!C136</f>
        <v/>
      </c>
      <c r="B15" s="95" t="str">
        <f>DBCS(申し込み表!$D$113)</f>
        <v/>
      </c>
      <c r="C15" s="96" t="str">
        <f>DBCS(申し込み表!C138)</f>
        <v/>
      </c>
      <c r="D15" s="95" t="str">
        <f>IF(申し込み表!F138="","",申し込み表!F138)</f>
        <v/>
      </c>
      <c r="E15" s="95" t="str">
        <f>IF(申し込み表!G138="","",申し込み表!G138)</f>
        <v/>
      </c>
      <c r="F15" s="95" t="str">
        <f>IF(申し込み表!H138="","",申し込み表!H138)</f>
        <v/>
      </c>
      <c r="G15" s="95" t="str">
        <f>IF(申し込み表!I138="","",申し込み表!I138)</f>
        <v/>
      </c>
      <c r="H15" s="95" t="str">
        <f>IF(申し込み表!J138="","",申し込み表!J138)</f>
        <v/>
      </c>
      <c r="I15" s="95" t="str">
        <f>IF(申し込み表!K138="","",申し込み表!K138)</f>
        <v/>
      </c>
    </row>
    <row r="16" spans="1:19" s="70" customFormat="1" x14ac:dyDescent="0.15">
      <c r="A16" s="95" t="str">
        <f>申し込み表!C136</f>
        <v/>
      </c>
      <c r="B16" s="95" t="str">
        <f>DBCS(申し込み表!$D$113)</f>
        <v/>
      </c>
      <c r="C16" s="96" t="str">
        <f>DBCS(申し込み表!C139)</f>
        <v/>
      </c>
      <c r="D16" s="95" t="str">
        <f>IF(申し込み表!F139="","",申し込み表!F139)</f>
        <v/>
      </c>
      <c r="E16" s="95" t="str">
        <f>IF(申し込み表!G139="","",申し込み表!G139)</f>
        <v/>
      </c>
      <c r="F16" s="95" t="str">
        <f>IF(申し込み表!H139="","",申し込み表!H139)</f>
        <v/>
      </c>
      <c r="G16" s="95" t="str">
        <f>IF(申し込み表!I139="","",申し込み表!I139)</f>
        <v/>
      </c>
      <c r="H16" s="95" t="str">
        <f>IF(申し込み表!J139="","",申し込み表!J139)</f>
        <v/>
      </c>
      <c r="I16" s="95" t="str">
        <f>IF(申し込み表!K139="","",申し込み表!K139)</f>
        <v/>
      </c>
    </row>
    <row r="17" spans="1:9" s="70" customFormat="1" x14ac:dyDescent="0.15">
      <c r="A17" s="95" t="str">
        <f>申し込み表!C136</f>
        <v/>
      </c>
      <c r="B17" s="95" t="str">
        <f>DBCS(申し込み表!$D$113)</f>
        <v/>
      </c>
      <c r="C17" s="96" t="str">
        <f>DBCS(申し込み表!C140)</f>
        <v/>
      </c>
      <c r="D17" s="95" t="str">
        <f>IF(申し込み表!F140="","",申し込み表!F140)</f>
        <v/>
      </c>
      <c r="E17" s="95" t="str">
        <f>IF(申し込み表!G140="","",申し込み表!G140)</f>
        <v/>
      </c>
      <c r="F17" s="95" t="str">
        <f>IF(申し込み表!H140="","",申し込み表!H140)</f>
        <v/>
      </c>
      <c r="G17" s="95" t="str">
        <f>IF(申し込み表!I140="","",申し込み表!I140)</f>
        <v/>
      </c>
      <c r="H17" s="95" t="str">
        <f>IF(申し込み表!J140="","",申し込み表!J140)</f>
        <v/>
      </c>
      <c r="I17" s="95" t="str">
        <f>IF(申し込み表!K140="","",申し込み表!K140)</f>
        <v/>
      </c>
    </row>
    <row r="18" spans="1:9" s="70" customFormat="1" x14ac:dyDescent="0.15">
      <c r="A18" s="95" t="str">
        <f>申し込み表!C136</f>
        <v/>
      </c>
      <c r="B18" s="95" t="str">
        <f>DBCS(申し込み表!$D$113)</f>
        <v/>
      </c>
      <c r="C18" s="96" t="str">
        <f>DBCS(申し込み表!C141)</f>
        <v/>
      </c>
      <c r="D18" s="95" t="str">
        <f>IF(申し込み表!F141="","",申し込み表!F141)</f>
        <v/>
      </c>
      <c r="E18" s="95" t="str">
        <f>IF(申し込み表!G141="","",申し込み表!G141)</f>
        <v/>
      </c>
      <c r="F18" s="95" t="str">
        <f>IF(申し込み表!H141="","",申し込み表!H141)</f>
        <v/>
      </c>
      <c r="G18" s="95" t="str">
        <f>IF(申し込み表!I141="","",申し込み表!I141)</f>
        <v/>
      </c>
      <c r="H18" s="95" t="str">
        <f>IF(申し込み表!J141="","",申し込み表!J141)</f>
        <v/>
      </c>
      <c r="I18" s="95" t="str">
        <f>IF(申し込み表!K141="","",申し込み表!K141)</f>
        <v/>
      </c>
    </row>
    <row r="19" spans="1:9" s="70" customFormat="1" x14ac:dyDescent="0.15">
      <c r="A19" s="95" t="str">
        <f>申し込み表!C136</f>
        <v/>
      </c>
      <c r="B19" s="95" t="str">
        <f>DBCS(申し込み表!$D$113)</f>
        <v/>
      </c>
      <c r="C19" s="96" t="str">
        <f>DBCS(申し込み表!C142)</f>
        <v/>
      </c>
      <c r="D19" s="95" t="str">
        <f>IF(申し込み表!F142="","",申し込み表!F142)</f>
        <v/>
      </c>
      <c r="E19" s="95" t="str">
        <f>IF(申し込み表!G142="","",申し込み表!G142)</f>
        <v/>
      </c>
      <c r="F19" s="95" t="str">
        <f>IF(申し込み表!H142="","",申し込み表!H142)</f>
        <v/>
      </c>
      <c r="G19" s="95" t="str">
        <f>IF(申し込み表!I142="","",申し込み表!I142)</f>
        <v/>
      </c>
      <c r="H19" s="95" t="str">
        <f>IF(申し込み表!J142="","",申し込み表!J142)</f>
        <v/>
      </c>
      <c r="I19" s="95" t="str">
        <f>IF(申し込み表!K142="","",申し込み表!K142)</f>
        <v/>
      </c>
    </row>
    <row r="20" spans="1:9" s="70" customFormat="1" x14ac:dyDescent="0.15">
      <c r="A20" s="95" t="str">
        <f>申し込み表!C144</f>
        <v/>
      </c>
      <c r="B20" s="95" t="str">
        <f>DBCS(申し込み表!$D$113)</f>
        <v/>
      </c>
      <c r="C20" s="96" t="str">
        <f>DBCS(申し込み表!C145)</f>
        <v/>
      </c>
      <c r="D20" s="95" t="str">
        <f>IF(申し込み表!F145="","",申し込み表!F145)</f>
        <v/>
      </c>
      <c r="E20" s="95" t="str">
        <f>IF(申し込み表!G145="","",申し込み表!G145)</f>
        <v/>
      </c>
      <c r="F20" s="95" t="str">
        <f>IF(申し込み表!H145="","",申し込み表!H145)</f>
        <v/>
      </c>
      <c r="G20" s="95" t="str">
        <f>IF(申し込み表!I145="","",申し込み表!I145)</f>
        <v/>
      </c>
      <c r="H20" s="95" t="str">
        <f>IF(申し込み表!J145="","",申し込み表!J145)</f>
        <v/>
      </c>
      <c r="I20" s="95" t="str">
        <f>IF(申し込み表!K145="","",申し込み表!K145)</f>
        <v/>
      </c>
    </row>
    <row r="21" spans="1:9" s="70" customFormat="1" x14ac:dyDescent="0.15">
      <c r="A21" s="95" t="str">
        <f>申し込み表!C144</f>
        <v/>
      </c>
      <c r="B21" s="95" t="str">
        <f>DBCS(申し込み表!$D$113)</f>
        <v/>
      </c>
      <c r="C21" s="96" t="str">
        <f>DBCS(申し込み表!C146)</f>
        <v/>
      </c>
      <c r="D21" s="95" t="str">
        <f>IF(申し込み表!F146="","",申し込み表!F146)</f>
        <v/>
      </c>
      <c r="E21" s="95" t="str">
        <f>IF(申し込み表!G146="","",申し込み表!G146)</f>
        <v/>
      </c>
      <c r="F21" s="95" t="str">
        <f>IF(申し込み表!H146="","",申し込み表!H146)</f>
        <v/>
      </c>
      <c r="G21" s="95" t="str">
        <f>IF(申し込み表!I146="","",申し込み表!I146)</f>
        <v/>
      </c>
      <c r="H21" s="95" t="str">
        <f>IF(申し込み表!J146="","",申し込み表!J146)</f>
        <v/>
      </c>
      <c r="I21" s="95" t="str">
        <f>IF(申し込み表!K146="","",申し込み表!K146)</f>
        <v/>
      </c>
    </row>
    <row r="22" spans="1:9" s="70" customFormat="1" x14ac:dyDescent="0.15">
      <c r="A22" s="95" t="str">
        <f>申し込み表!C144</f>
        <v/>
      </c>
      <c r="B22" s="95" t="str">
        <f>DBCS(申し込み表!$D$113)</f>
        <v/>
      </c>
      <c r="C22" s="96" t="str">
        <f>DBCS(申し込み表!C147)</f>
        <v/>
      </c>
      <c r="D22" s="95" t="str">
        <f>IF(申し込み表!F147="","",申し込み表!F147)</f>
        <v/>
      </c>
      <c r="E22" s="95" t="str">
        <f>IF(申し込み表!G147="","",申し込み表!G147)</f>
        <v/>
      </c>
      <c r="F22" s="95" t="str">
        <f>IF(申し込み表!H147="","",申し込み表!H147)</f>
        <v/>
      </c>
      <c r="G22" s="95" t="str">
        <f>IF(申し込み表!I147="","",申し込み表!I147)</f>
        <v/>
      </c>
      <c r="H22" s="95" t="str">
        <f>IF(申し込み表!J147="","",申し込み表!J147)</f>
        <v/>
      </c>
      <c r="I22" s="95" t="str">
        <f>IF(申し込み表!K147="","",申し込み表!K147)</f>
        <v/>
      </c>
    </row>
    <row r="23" spans="1:9" s="70" customFormat="1" x14ac:dyDescent="0.15">
      <c r="A23" s="95" t="str">
        <f>申し込み表!C144</f>
        <v/>
      </c>
      <c r="B23" s="95" t="str">
        <f>DBCS(申し込み表!$D$113)</f>
        <v/>
      </c>
      <c r="C23" s="96" t="str">
        <f>DBCS(申し込み表!C148)</f>
        <v/>
      </c>
      <c r="D23" s="95" t="str">
        <f>IF(申し込み表!F148="","",申し込み表!F148)</f>
        <v/>
      </c>
      <c r="E23" s="95" t="str">
        <f>IF(申し込み表!G148="","",申し込み表!G148)</f>
        <v/>
      </c>
      <c r="F23" s="95" t="str">
        <f>IF(申し込み表!H148="","",申し込み表!H148)</f>
        <v/>
      </c>
      <c r="G23" s="95" t="str">
        <f>IF(申し込み表!I148="","",申し込み表!I148)</f>
        <v/>
      </c>
      <c r="H23" s="95" t="str">
        <f>IF(申し込み表!J148="","",申し込み表!J148)</f>
        <v/>
      </c>
      <c r="I23" s="95" t="str">
        <f>IF(申し込み表!K148="","",申し込み表!K148)</f>
        <v/>
      </c>
    </row>
    <row r="24" spans="1:9" s="70" customFormat="1" x14ac:dyDescent="0.15">
      <c r="A24" s="95" t="str">
        <f>申し込み表!C144</f>
        <v/>
      </c>
      <c r="B24" s="95" t="str">
        <f>DBCS(申し込み表!$D$113)</f>
        <v/>
      </c>
      <c r="C24" s="96" t="str">
        <f>DBCS(申し込み表!C149)</f>
        <v/>
      </c>
      <c r="D24" s="95" t="str">
        <f>IF(申し込み表!F149="","",申し込み表!F149)</f>
        <v/>
      </c>
      <c r="E24" s="95" t="str">
        <f>IF(申し込み表!G149="","",申し込み表!G149)</f>
        <v/>
      </c>
      <c r="F24" s="95" t="str">
        <f>IF(申し込み表!H149="","",申し込み表!H149)</f>
        <v/>
      </c>
      <c r="G24" s="95" t="str">
        <f>IF(申し込み表!I149="","",申し込み表!I149)</f>
        <v/>
      </c>
      <c r="H24" s="95" t="str">
        <f>IF(申し込み表!J149="","",申し込み表!J149)</f>
        <v/>
      </c>
      <c r="I24" s="95" t="str">
        <f>IF(申し込み表!K149="","",申し込み表!K149)</f>
        <v/>
      </c>
    </row>
    <row r="25" spans="1:9" s="70" customFormat="1" x14ac:dyDescent="0.15">
      <c r="A25" s="95" t="str">
        <f>申し込み表!C144</f>
        <v/>
      </c>
      <c r="B25" s="95" t="str">
        <f>DBCS(申し込み表!$D$113)</f>
        <v/>
      </c>
      <c r="C25" s="96" t="str">
        <f>DBCS(申し込み表!C150)</f>
        <v/>
      </c>
      <c r="D25" s="95" t="str">
        <f>IF(申し込み表!F150="","",申し込み表!F150)</f>
        <v/>
      </c>
      <c r="E25" s="95" t="str">
        <f>IF(申し込み表!G150="","",申し込み表!G150)</f>
        <v/>
      </c>
      <c r="F25" s="95" t="str">
        <f>IF(申し込み表!H150="","",申し込み表!H150)</f>
        <v/>
      </c>
      <c r="G25" s="95" t="str">
        <f>IF(申し込み表!I150="","",申し込み表!I150)</f>
        <v/>
      </c>
      <c r="H25" s="95" t="str">
        <f>IF(申し込み表!J150="","",申し込み表!J150)</f>
        <v/>
      </c>
      <c r="I25" s="95" t="str">
        <f>IF(申し込み表!K150="","",申し込み表!K150)</f>
        <v/>
      </c>
    </row>
    <row r="26" spans="1:9" s="70" customFormat="1" x14ac:dyDescent="0.15">
      <c r="A26" s="95" t="str">
        <f>申し込み表!C152</f>
        <v/>
      </c>
      <c r="B26" s="95" t="str">
        <f>DBCS(申し込み表!$D$113)</f>
        <v/>
      </c>
      <c r="C26" s="96" t="str">
        <f>DBCS(申し込み表!C153)</f>
        <v/>
      </c>
      <c r="D26" s="95" t="str">
        <f>IF(申し込み表!F153="","",申し込み表!F153)</f>
        <v/>
      </c>
      <c r="E26" s="95" t="str">
        <f>IF(申し込み表!G153="","",申し込み表!G153)</f>
        <v/>
      </c>
      <c r="F26" s="95" t="str">
        <f>IF(申し込み表!H153="","",申し込み表!H153)</f>
        <v/>
      </c>
      <c r="G26" s="95" t="str">
        <f>IF(申し込み表!I153="","",申し込み表!I153)</f>
        <v/>
      </c>
      <c r="H26" s="95" t="str">
        <f>IF(申し込み表!J153="","",申し込み表!J153)</f>
        <v/>
      </c>
      <c r="I26" s="95" t="str">
        <f>IF(申し込み表!K153="","",申し込み表!K153)</f>
        <v/>
      </c>
    </row>
    <row r="27" spans="1:9" s="70" customFormat="1" x14ac:dyDescent="0.15">
      <c r="A27" s="95" t="str">
        <f>申し込み表!C152</f>
        <v/>
      </c>
      <c r="B27" s="95" t="str">
        <f>DBCS(申し込み表!$D$113)</f>
        <v/>
      </c>
      <c r="C27" s="96" t="str">
        <f>DBCS(申し込み表!C154)</f>
        <v/>
      </c>
      <c r="D27" s="95" t="str">
        <f>IF(申し込み表!F154="","",申し込み表!F154)</f>
        <v/>
      </c>
      <c r="E27" s="95" t="str">
        <f>IF(申し込み表!G154="","",申し込み表!G154)</f>
        <v/>
      </c>
      <c r="F27" s="95" t="str">
        <f>IF(申し込み表!H154="","",申し込み表!H154)</f>
        <v/>
      </c>
      <c r="G27" s="95" t="str">
        <f>IF(申し込み表!I154="","",申し込み表!I154)</f>
        <v/>
      </c>
      <c r="H27" s="95" t="str">
        <f>IF(申し込み表!J154="","",申し込み表!J154)</f>
        <v/>
      </c>
      <c r="I27" s="95" t="str">
        <f>IF(申し込み表!K154="","",申し込み表!K154)</f>
        <v/>
      </c>
    </row>
    <row r="28" spans="1:9" s="70" customFormat="1" x14ac:dyDescent="0.15">
      <c r="A28" s="95" t="str">
        <f>申し込み表!C152</f>
        <v/>
      </c>
      <c r="B28" s="95" t="str">
        <f>DBCS(申し込み表!$D$113)</f>
        <v/>
      </c>
      <c r="C28" s="96" t="str">
        <f>DBCS(申し込み表!C155)</f>
        <v/>
      </c>
      <c r="D28" s="95" t="str">
        <f>IF(申し込み表!F155="","",申し込み表!F155)</f>
        <v/>
      </c>
      <c r="E28" s="95" t="str">
        <f>IF(申し込み表!G155="","",申し込み表!G155)</f>
        <v/>
      </c>
      <c r="F28" s="95" t="str">
        <f>IF(申し込み表!H155="","",申し込み表!H155)</f>
        <v/>
      </c>
      <c r="G28" s="95" t="str">
        <f>IF(申し込み表!I155="","",申し込み表!I155)</f>
        <v/>
      </c>
      <c r="H28" s="95" t="str">
        <f>IF(申し込み表!J155="","",申し込み表!J155)</f>
        <v/>
      </c>
      <c r="I28" s="95" t="str">
        <f>IF(申し込み表!K155="","",申し込み表!K155)</f>
        <v/>
      </c>
    </row>
    <row r="29" spans="1:9" s="70" customFormat="1" x14ac:dyDescent="0.15">
      <c r="A29" s="95" t="str">
        <f>申し込み表!C152</f>
        <v/>
      </c>
      <c r="B29" s="95" t="str">
        <f>DBCS(申し込み表!$D$113)</f>
        <v/>
      </c>
      <c r="C29" s="96" t="str">
        <f>DBCS(申し込み表!C156)</f>
        <v/>
      </c>
      <c r="D29" s="95" t="str">
        <f>IF(申し込み表!F156="","",申し込み表!F156)</f>
        <v/>
      </c>
      <c r="E29" s="95" t="str">
        <f>IF(申し込み表!G156="","",申し込み表!G156)</f>
        <v/>
      </c>
      <c r="F29" s="95" t="str">
        <f>IF(申し込み表!H156="","",申し込み表!H156)</f>
        <v/>
      </c>
      <c r="G29" s="95" t="str">
        <f>IF(申し込み表!I156="","",申し込み表!I156)</f>
        <v/>
      </c>
      <c r="H29" s="95" t="str">
        <f>IF(申し込み表!J156="","",申し込み表!J156)</f>
        <v/>
      </c>
      <c r="I29" s="95" t="str">
        <f>IF(申し込み表!K156="","",申し込み表!K156)</f>
        <v/>
      </c>
    </row>
    <row r="30" spans="1:9" s="70" customFormat="1" x14ac:dyDescent="0.15">
      <c r="A30" s="95" t="str">
        <f>申し込み表!C152</f>
        <v/>
      </c>
      <c r="B30" s="95" t="str">
        <f>DBCS(申し込み表!$D$113)</f>
        <v/>
      </c>
      <c r="C30" s="96" t="str">
        <f>DBCS(申し込み表!C157)</f>
        <v/>
      </c>
      <c r="D30" s="95" t="str">
        <f>IF(申し込み表!F157="","",申し込み表!F157)</f>
        <v/>
      </c>
      <c r="E30" s="95" t="str">
        <f>IF(申し込み表!G157="","",申し込み表!G157)</f>
        <v/>
      </c>
      <c r="F30" s="95" t="str">
        <f>IF(申し込み表!H157="","",申し込み表!H157)</f>
        <v/>
      </c>
      <c r="G30" s="95" t="str">
        <f>IF(申し込み表!I157="","",申し込み表!I157)</f>
        <v/>
      </c>
      <c r="H30" s="95" t="str">
        <f>IF(申し込み表!J157="","",申し込み表!J157)</f>
        <v/>
      </c>
      <c r="I30" s="95" t="str">
        <f>IF(申し込み表!K157="","",申し込み表!K157)</f>
        <v/>
      </c>
    </row>
    <row r="31" spans="1:9" s="70" customFormat="1" x14ac:dyDescent="0.15">
      <c r="A31" s="95" t="str">
        <f>申し込み表!C152</f>
        <v/>
      </c>
      <c r="B31" s="95" t="str">
        <f>DBCS(申し込み表!$D$113)</f>
        <v/>
      </c>
      <c r="C31" s="96" t="str">
        <f>DBCS(申し込み表!C158)</f>
        <v/>
      </c>
      <c r="D31" s="95" t="str">
        <f>IF(申し込み表!F158="","",申し込み表!F158)</f>
        <v/>
      </c>
      <c r="E31" s="95" t="str">
        <f>IF(申し込み表!G158="","",申し込み表!G158)</f>
        <v/>
      </c>
      <c r="F31" s="95" t="str">
        <f>IF(申し込み表!H158="","",申し込み表!H158)</f>
        <v/>
      </c>
      <c r="G31" s="95" t="str">
        <f>IF(申し込み表!I158="","",申し込み表!I158)</f>
        <v/>
      </c>
      <c r="H31" s="95" t="str">
        <f>IF(申し込み表!J158="","",申し込み表!J158)</f>
        <v/>
      </c>
      <c r="I31" s="95" t="str">
        <f>IF(申し込み表!K158="","",申し込み表!K158)</f>
        <v/>
      </c>
    </row>
  </sheetData>
  <autoFilter ref="C1:C31" xr:uid="{C06BC191-9047-44E7-9877-DEBC34BF4F75}"/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154"/>
  <sheetViews>
    <sheetView workbookViewId="0">
      <selection activeCell="D3" sqref="D3:F3"/>
    </sheetView>
  </sheetViews>
  <sheetFormatPr defaultRowHeight="13.5" x14ac:dyDescent="0.15"/>
  <cols>
    <col min="1" max="6" width="13.5" customWidth="1"/>
  </cols>
  <sheetData>
    <row r="1" spans="1:6" s="1" customFormat="1" x14ac:dyDescent="0.15">
      <c r="A1"/>
      <c r="B1"/>
      <c r="C1"/>
      <c r="D1"/>
      <c r="E1"/>
      <c r="F1"/>
    </row>
    <row r="2" spans="1:6" s="1" customFormat="1" x14ac:dyDescent="0.15">
      <c r="A2" s="1" t="s">
        <v>58</v>
      </c>
      <c r="B2" s="1" t="s">
        <v>58</v>
      </c>
      <c r="C2" s="1" t="s">
        <v>58</v>
      </c>
      <c r="D2" s="1" t="s">
        <v>58</v>
      </c>
      <c r="E2" s="1" t="s">
        <v>58</v>
      </c>
      <c r="F2" s="1" t="s">
        <v>58</v>
      </c>
    </row>
    <row r="3" spans="1:6" s="1" customFormat="1" x14ac:dyDescent="0.15">
      <c r="A3" s="1" t="s">
        <v>59</v>
      </c>
      <c r="B3" s="1" t="s">
        <v>59</v>
      </c>
      <c r="C3" s="1" t="s">
        <v>59</v>
      </c>
      <c r="D3" s="1" t="s">
        <v>59</v>
      </c>
      <c r="E3" s="1" t="s">
        <v>59</v>
      </c>
      <c r="F3" s="1" t="s">
        <v>59</v>
      </c>
    </row>
    <row r="4" spans="1:6" s="1" customFormat="1" x14ac:dyDescent="0.15">
      <c r="A4" s="1" t="s">
        <v>60</v>
      </c>
      <c r="B4" s="1" t="s">
        <v>60</v>
      </c>
      <c r="C4" s="1" t="s">
        <v>60</v>
      </c>
      <c r="D4" s="1" t="s">
        <v>60</v>
      </c>
      <c r="E4" s="1" t="s">
        <v>61</v>
      </c>
      <c r="F4" s="1" t="s">
        <v>61</v>
      </c>
    </row>
    <row r="5" spans="1:6" s="1" customFormat="1" x14ac:dyDescent="0.15">
      <c r="A5" s="1" t="s">
        <v>62</v>
      </c>
      <c r="B5" s="1" t="s">
        <v>62</v>
      </c>
      <c r="C5" s="1" t="s">
        <v>62</v>
      </c>
      <c r="D5" s="1" t="s">
        <v>62</v>
      </c>
      <c r="E5" s="1" t="s">
        <v>62</v>
      </c>
      <c r="F5" s="1" t="s">
        <v>62</v>
      </c>
    </row>
    <row r="6" spans="1:6" s="1" customFormat="1" x14ac:dyDescent="0.15">
      <c r="A6" s="1" t="s">
        <v>63</v>
      </c>
      <c r="B6" s="1" t="s">
        <v>64</v>
      </c>
      <c r="C6" s="1" t="s">
        <v>64</v>
      </c>
      <c r="D6" s="1" t="s">
        <v>64</v>
      </c>
    </row>
    <row r="7" spans="1:6" s="1" customFormat="1" x14ac:dyDescent="0.15">
      <c r="A7" s="1" t="s">
        <v>65</v>
      </c>
    </row>
    <row r="8" spans="1:6" s="1" customFormat="1" x14ac:dyDescent="0.15"/>
    <row r="9" spans="1:6" s="1" customFormat="1" x14ac:dyDescent="0.15"/>
    <row r="10" spans="1:6" s="1" customFormat="1" x14ac:dyDescent="0.15"/>
    <row r="11" spans="1:6" s="1" customFormat="1" x14ac:dyDescent="0.15"/>
    <row r="12" spans="1:6" s="1" customFormat="1" x14ac:dyDescent="0.15"/>
    <row r="13" spans="1:6" s="1" customFormat="1" x14ac:dyDescent="0.15"/>
    <row r="14" spans="1:6" s="1" customFormat="1" x14ac:dyDescent="0.15"/>
    <row r="15" spans="1:6" s="1" customFormat="1" x14ac:dyDescent="0.15"/>
    <row r="16" spans="1:6" s="1" customFormat="1" x14ac:dyDescent="0.15"/>
    <row r="17" s="1" customFormat="1" x14ac:dyDescent="0.15"/>
    <row r="18" s="1" customFormat="1" x14ac:dyDescent="0.15"/>
    <row r="19" s="1" customFormat="1" x14ac:dyDescent="0.15"/>
    <row r="20" s="1" customFormat="1" x14ac:dyDescent="0.15"/>
    <row r="21" s="1" customFormat="1" x14ac:dyDescent="0.15"/>
    <row r="22" s="1" customFormat="1" x14ac:dyDescent="0.15"/>
    <row r="23" s="1" customFormat="1" x14ac:dyDescent="0.15"/>
    <row r="24" s="1" customFormat="1" x14ac:dyDescent="0.15"/>
    <row r="25" s="1" customFormat="1" x14ac:dyDescent="0.15"/>
    <row r="26" s="1" customFormat="1" x14ac:dyDescent="0.15"/>
    <row r="27" s="1" customFormat="1" x14ac:dyDescent="0.15"/>
    <row r="28" s="1" customFormat="1" x14ac:dyDescent="0.15"/>
    <row r="29" s="1" customFormat="1" x14ac:dyDescent="0.15"/>
    <row r="30" s="1" customFormat="1" x14ac:dyDescent="0.15"/>
    <row r="31" s="1" customFormat="1" x14ac:dyDescent="0.15"/>
    <row r="32" s="1" customFormat="1" x14ac:dyDescent="0.15"/>
    <row r="33" s="1" customFormat="1" x14ac:dyDescent="0.15"/>
    <row r="34" s="1" customFormat="1" x14ac:dyDescent="0.15"/>
    <row r="35" s="1" customFormat="1" x14ac:dyDescent="0.15"/>
    <row r="36" s="1" customFormat="1" x14ac:dyDescent="0.15"/>
    <row r="37" s="1" customFormat="1" x14ac:dyDescent="0.15"/>
    <row r="38" s="1" customFormat="1" x14ac:dyDescent="0.15"/>
    <row r="39" s="1" customFormat="1" x14ac:dyDescent="0.15"/>
    <row r="40" s="1" customFormat="1" x14ac:dyDescent="0.15"/>
    <row r="41" s="1" customFormat="1" x14ac:dyDescent="0.15"/>
    <row r="42" s="1" customFormat="1" x14ac:dyDescent="0.15"/>
    <row r="43" s="1" customFormat="1" x14ac:dyDescent="0.15"/>
    <row r="44" s="1" customFormat="1" x14ac:dyDescent="0.15"/>
    <row r="45" s="1" customFormat="1" x14ac:dyDescent="0.15"/>
    <row r="46" s="1" customFormat="1" x14ac:dyDescent="0.15"/>
    <row r="47" s="1" customFormat="1" x14ac:dyDescent="0.15"/>
    <row r="48" s="1" customFormat="1" x14ac:dyDescent="0.15"/>
    <row r="49" s="1" customFormat="1" x14ac:dyDescent="0.15"/>
    <row r="50" s="1" customFormat="1" x14ac:dyDescent="0.15"/>
    <row r="51" s="1" customFormat="1" x14ac:dyDescent="0.15"/>
    <row r="52" s="1" customFormat="1" x14ac:dyDescent="0.15"/>
    <row r="53" s="1" customFormat="1" x14ac:dyDescent="0.15"/>
    <row r="54" s="1" customFormat="1" x14ac:dyDescent="0.15"/>
    <row r="55" s="1" customFormat="1" x14ac:dyDescent="0.15"/>
    <row r="56" s="1" customFormat="1" x14ac:dyDescent="0.15"/>
    <row r="57" s="1" customFormat="1" x14ac:dyDescent="0.15"/>
    <row r="58" s="1" customFormat="1" x14ac:dyDescent="0.15"/>
    <row r="59" s="1" customFormat="1" x14ac:dyDescent="0.15"/>
    <row r="60" s="1" customFormat="1" x14ac:dyDescent="0.15"/>
    <row r="61" s="1" customFormat="1" x14ac:dyDescent="0.15"/>
    <row r="62" s="1" customFormat="1" x14ac:dyDescent="0.15"/>
    <row r="63" s="1" customFormat="1" x14ac:dyDescent="0.15"/>
    <row r="64" s="1" customFormat="1" x14ac:dyDescent="0.15"/>
    <row r="65" s="1" customFormat="1" x14ac:dyDescent="0.15"/>
    <row r="66" s="1" customFormat="1" x14ac:dyDescent="0.15"/>
    <row r="67" s="1" customFormat="1" x14ac:dyDescent="0.15"/>
    <row r="68" s="1" customFormat="1" x14ac:dyDescent="0.15"/>
    <row r="69" s="1" customFormat="1" x14ac:dyDescent="0.15"/>
    <row r="70" s="1" customFormat="1" x14ac:dyDescent="0.15"/>
    <row r="71" s="1" customFormat="1" x14ac:dyDescent="0.15"/>
    <row r="72" s="1" customFormat="1" x14ac:dyDescent="0.15"/>
    <row r="73" s="1" customFormat="1" x14ac:dyDescent="0.15"/>
    <row r="74" s="1" customFormat="1" x14ac:dyDescent="0.15"/>
    <row r="75" s="1" customFormat="1" x14ac:dyDescent="0.15"/>
    <row r="76" s="1" customFormat="1" x14ac:dyDescent="0.15"/>
    <row r="77" s="1" customFormat="1" x14ac:dyDescent="0.15"/>
    <row r="78" s="1" customFormat="1" x14ac:dyDescent="0.15"/>
    <row r="79" s="1" customFormat="1" x14ac:dyDescent="0.15"/>
    <row r="80" s="1" customFormat="1" x14ac:dyDescent="0.15"/>
    <row r="81" s="1" customFormat="1" x14ac:dyDescent="0.15"/>
    <row r="82" s="1" customFormat="1" x14ac:dyDescent="0.15"/>
    <row r="83" s="1" customFormat="1" x14ac:dyDescent="0.15"/>
    <row r="84" s="1" customFormat="1" x14ac:dyDescent="0.15"/>
    <row r="85" s="1" customFormat="1" x14ac:dyDescent="0.15"/>
    <row r="86" s="1" customFormat="1" x14ac:dyDescent="0.15"/>
    <row r="87" s="1" customFormat="1" x14ac:dyDescent="0.15"/>
    <row r="88" s="1" customFormat="1" x14ac:dyDescent="0.15"/>
    <row r="89" s="1" customFormat="1" x14ac:dyDescent="0.15"/>
    <row r="90" s="1" customFormat="1" x14ac:dyDescent="0.15"/>
    <row r="91" s="1" customFormat="1" x14ac:dyDescent="0.15"/>
    <row r="92" s="1" customFormat="1" x14ac:dyDescent="0.15"/>
    <row r="93" s="1" customFormat="1" x14ac:dyDescent="0.15"/>
    <row r="94" s="1" customFormat="1" x14ac:dyDescent="0.15"/>
    <row r="95" s="1" customFormat="1" x14ac:dyDescent="0.15"/>
    <row r="96" s="1" customFormat="1" x14ac:dyDescent="0.15"/>
    <row r="97" s="1" customFormat="1" x14ac:dyDescent="0.15"/>
    <row r="98" s="1" customFormat="1" x14ac:dyDescent="0.15"/>
    <row r="99" s="1" customFormat="1" x14ac:dyDescent="0.15"/>
    <row r="100" s="1" customFormat="1" x14ac:dyDescent="0.15"/>
    <row r="101" s="1" customFormat="1" x14ac:dyDescent="0.15"/>
    <row r="102" s="1" customFormat="1" x14ac:dyDescent="0.15"/>
    <row r="103" s="1" customFormat="1" x14ac:dyDescent="0.15"/>
    <row r="104" s="1" customFormat="1" x14ac:dyDescent="0.15"/>
    <row r="105" s="1" customFormat="1" x14ac:dyDescent="0.15"/>
    <row r="106" s="1" customFormat="1" x14ac:dyDescent="0.15"/>
    <row r="107" s="1" customFormat="1" x14ac:dyDescent="0.15"/>
    <row r="108" s="1" customFormat="1" x14ac:dyDescent="0.15"/>
    <row r="109" s="1" customFormat="1" x14ac:dyDescent="0.15"/>
    <row r="110" s="1" customFormat="1" x14ac:dyDescent="0.15"/>
    <row r="111" s="1" customFormat="1" x14ac:dyDescent="0.15"/>
    <row r="112" s="1" customFormat="1" x14ac:dyDescent="0.15"/>
    <row r="113" s="1" customFormat="1" x14ac:dyDescent="0.15"/>
    <row r="114" s="1" customFormat="1" x14ac:dyDescent="0.15"/>
    <row r="115" s="1" customFormat="1" x14ac:dyDescent="0.15"/>
    <row r="116" s="1" customFormat="1" x14ac:dyDescent="0.15"/>
    <row r="117" s="1" customFormat="1" x14ac:dyDescent="0.15"/>
    <row r="118" s="1" customFormat="1" x14ac:dyDescent="0.15"/>
    <row r="119" s="1" customFormat="1" x14ac:dyDescent="0.15"/>
    <row r="120" s="1" customFormat="1" x14ac:dyDescent="0.15"/>
    <row r="121" s="1" customFormat="1" x14ac:dyDescent="0.15"/>
    <row r="122" s="1" customFormat="1" x14ac:dyDescent="0.15"/>
    <row r="123" s="1" customFormat="1" x14ac:dyDescent="0.15"/>
    <row r="124" s="1" customFormat="1" x14ac:dyDescent="0.15"/>
    <row r="125" s="1" customFormat="1" x14ac:dyDescent="0.15"/>
    <row r="126" s="1" customFormat="1" x14ac:dyDescent="0.15"/>
    <row r="127" s="1" customFormat="1" x14ac:dyDescent="0.15"/>
    <row r="128" s="1" customFormat="1" x14ac:dyDescent="0.15"/>
    <row r="129" s="1" customFormat="1" x14ac:dyDescent="0.15"/>
    <row r="130" s="1" customFormat="1" x14ac:dyDescent="0.15"/>
    <row r="131" s="1" customFormat="1" x14ac:dyDescent="0.15"/>
    <row r="132" s="1" customFormat="1" x14ac:dyDescent="0.15"/>
    <row r="133" s="1" customFormat="1" x14ac:dyDescent="0.15"/>
    <row r="134" s="1" customFormat="1" x14ac:dyDescent="0.15"/>
    <row r="135" s="1" customFormat="1" x14ac:dyDescent="0.15"/>
    <row r="136" s="1" customFormat="1" x14ac:dyDescent="0.15"/>
    <row r="137" s="1" customFormat="1" x14ac:dyDescent="0.15"/>
    <row r="138" s="1" customFormat="1" x14ac:dyDescent="0.15"/>
    <row r="139" s="1" customFormat="1" x14ac:dyDescent="0.15"/>
    <row r="140" s="1" customFormat="1" x14ac:dyDescent="0.15"/>
    <row r="141" s="1" customFormat="1" x14ac:dyDescent="0.15"/>
    <row r="142" s="1" customFormat="1" x14ac:dyDescent="0.15"/>
    <row r="143" s="1" customFormat="1" x14ac:dyDescent="0.15"/>
    <row r="144" s="1" customFormat="1" x14ac:dyDescent="0.15"/>
    <row r="145" spans="1:4" s="1" customFormat="1" x14ac:dyDescent="0.15"/>
    <row r="146" spans="1:4" s="1" customFormat="1" x14ac:dyDescent="0.15"/>
    <row r="147" spans="1:4" s="1" customFormat="1" x14ac:dyDescent="0.15"/>
    <row r="148" spans="1:4" s="1" customFormat="1" x14ac:dyDescent="0.15"/>
    <row r="149" spans="1:4" s="1" customFormat="1" x14ac:dyDescent="0.15"/>
    <row r="150" spans="1:4" s="1" customFormat="1" x14ac:dyDescent="0.15"/>
    <row r="151" spans="1:4" s="1" customFormat="1" x14ac:dyDescent="0.15"/>
    <row r="152" spans="1:4" s="1" customFormat="1" x14ac:dyDescent="0.15">
      <c r="B152"/>
      <c r="C152"/>
      <c r="D152"/>
    </row>
    <row r="153" spans="1:4" x14ac:dyDescent="0.15">
      <c r="A153" s="1"/>
    </row>
    <row r="154" spans="1:4" x14ac:dyDescent="0.15">
      <c r="A154" s="1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20</vt:i4>
      </vt:variant>
    </vt:vector>
  </HeadingPairs>
  <TitlesOfParts>
    <vt:vector size="24" baseType="lpstr">
      <vt:lpstr>申し込み表</vt:lpstr>
      <vt:lpstr>個人種目一覧</vt:lpstr>
      <vt:lpstr>リレー種目一覧</vt:lpstr>
      <vt:lpstr>コード</vt:lpstr>
      <vt:lpstr>申し込み表!Print_Area</vt:lpstr>
      <vt:lpstr>一般・高校女子</vt:lpstr>
      <vt:lpstr>一般・高校男子</vt:lpstr>
      <vt:lpstr>一般女子４００ｍＲ</vt:lpstr>
      <vt:lpstr>一般男子４００ｍＲ</vt:lpstr>
      <vt:lpstr>女子一覧</vt:lpstr>
      <vt:lpstr>小学女子</vt:lpstr>
      <vt:lpstr>小学女子１─４年４００ｍＲ</vt:lpstr>
      <vt:lpstr>小学女子５・６年４００ｍＲ</vt:lpstr>
      <vt:lpstr>小学男子</vt:lpstr>
      <vt:lpstr>小学男子１─４年４００ｍＲ</vt:lpstr>
      <vt:lpstr>小学男子５・６年４００ｍＲ</vt:lpstr>
      <vt:lpstr>小学男女５・６年４００ｍＲ</vt:lpstr>
      <vt:lpstr>男子一覧</vt:lpstr>
      <vt:lpstr>中学女子</vt:lpstr>
      <vt:lpstr>中学女子４００ｍＲ</vt:lpstr>
      <vt:lpstr>中学女子低学年４００ｍＲ</vt:lpstr>
      <vt:lpstr>中学男子</vt:lpstr>
      <vt:lpstr>中学男子４００ｍＲ</vt:lpstr>
      <vt:lpstr>中学男子低学年４００ｍＲ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香長陸協</dc:creator>
  <cp:lastModifiedBy>user</cp:lastModifiedBy>
  <cp:lastPrinted>2021-03-26T07:24:29Z</cp:lastPrinted>
  <dcterms:created xsi:type="dcterms:W3CDTF">2002-04-08T03:02:59Z</dcterms:created>
  <dcterms:modified xsi:type="dcterms:W3CDTF">2022-04-04T07:12:21Z</dcterms:modified>
</cp:coreProperties>
</file>